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40" windowHeight="1950" tabRatio="866" activeTab="0"/>
  </bookViews>
  <sheets>
    <sheet name="【様式1】資金収支 " sheetId="1" r:id="rId1"/>
    <sheet name="【様式2-1】資金収支予算内訳" sheetId="2" r:id="rId2"/>
    <sheet name="【様式2-2】資金収支決算内訳 " sheetId="3" r:id="rId3"/>
    <sheet name="【様式３】事業活動" sheetId="4" r:id="rId4"/>
    <sheet name="【様式４】事業活動内訳表" sheetId="5" r:id="rId5"/>
    <sheet name="【様式5】貸借" sheetId="6" r:id="rId6"/>
    <sheet name="貸借注記" sheetId="7" r:id="rId7"/>
  </sheets>
  <definedNames>
    <definedName name="_xlnm.Print_Area" localSheetId="0">'【様式1】資金収支 '!$A$1:$F$74</definedName>
    <definedName name="_xlnm.Print_Area" localSheetId="1">'【様式2-1】資金収支予算内訳'!$A$1:$I$74</definedName>
    <definedName name="_xlnm.Print_Area" localSheetId="2">'【様式2-2】資金収支決算内訳 '!$A$1:$I$74</definedName>
    <definedName name="_xlnm.Print_Area" localSheetId="3">'【様式３】事業活動'!$A$1:$F$87</definedName>
    <definedName name="_xlnm.Print_Area" localSheetId="4">'【様式４】事業活動内訳表'!$A$1:$I$85</definedName>
  </definedNames>
  <calcPr fullCalcOnLoad="1"/>
</workbook>
</file>

<file path=xl/sharedStrings.xml><?xml version="1.0" encoding="utf-8"?>
<sst xmlns="http://schemas.openxmlformats.org/spreadsheetml/2006/main" count="591" uniqueCount="265">
  <si>
    <t>流動負債</t>
  </si>
  <si>
    <t>固定負債</t>
  </si>
  <si>
    <t>負債の部合計</t>
  </si>
  <si>
    <t>純資産の部合計</t>
  </si>
  <si>
    <t>負債及び純資産の部合計</t>
  </si>
  <si>
    <t>資　　産　　の　　部</t>
  </si>
  <si>
    <t>負　　債　　の　　部</t>
  </si>
  <si>
    <t>支出</t>
  </si>
  <si>
    <t>収入</t>
  </si>
  <si>
    <t>合計</t>
  </si>
  <si>
    <t>貸　　　借　　　対　　　照　　　表</t>
  </si>
  <si>
    <t>長期貸付金</t>
  </si>
  <si>
    <t>短期運営資金借入金</t>
  </si>
  <si>
    <t>支払手形</t>
  </si>
  <si>
    <t>仮受金</t>
  </si>
  <si>
    <t>設備資金借入金</t>
  </si>
  <si>
    <t>長期運営資金借入金</t>
  </si>
  <si>
    <t>その他の固定負債</t>
  </si>
  <si>
    <t>短期貸付金</t>
  </si>
  <si>
    <t>建設仮勘定</t>
  </si>
  <si>
    <t>権利</t>
  </si>
  <si>
    <t>その他の固定資産</t>
  </si>
  <si>
    <t>勘定科目</t>
  </si>
  <si>
    <t>施設整備等による収支</t>
  </si>
  <si>
    <t>受取手形</t>
  </si>
  <si>
    <t>商品・製品</t>
  </si>
  <si>
    <t>仕掛品</t>
  </si>
  <si>
    <t>原材料</t>
  </si>
  <si>
    <t>土地</t>
  </si>
  <si>
    <t>（単位：円）</t>
  </si>
  <si>
    <t>前年度決算(B)</t>
  </si>
  <si>
    <t>増減(A)-(B)</t>
  </si>
  <si>
    <t>人件費積立資産</t>
  </si>
  <si>
    <t>修繕積立資産</t>
  </si>
  <si>
    <t>備品等購入積立資産</t>
  </si>
  <si>
    <t>工賃平均積立資産</t>
  </si>
  <si>
    <t>リサイクル預託金</t>
  </si>
  <si>
    <t>事業活動収支計算書</t>
  </si>
  <si>
    <t>（就労支援事業活動収支の部）</t>
  </si>
  <si>
    <t>（就労支援事業活動収入）</t>
  </si>
  <si>
    <t>就労支援事業収入</t>
  </si>
  <si>
    <t>　園芸事業収入</t>
  </si>
  <si>
    <t>　軽作業事業収入</t>
  </si>
  <si>
    <t>　リサイクル事業収入</t>
  </si>
  <si>
    <t>（就労支援事業活動支出）</t>
  </si>
  <si>
    <t>就労支援事業支出</t>
  </si>
  <si>
    <t>　園芸事業支出</t>
  </si>
  <si>
    <t>　軽作業事業支出</t>
  </si>
  <si>
    <t>　リサイクル事業支出</t>
  </si>
  <si>
    <t>就労支援事業活動収入計①</t>
  </si>
  <si>
    <t>就労支援事業活動支出計②</t>
  </si>
  <si>
    <t>就労支援事業活動収支差額③＝①-②</t>
  </si>
  <si>
    <t>就労支援事業活動による収支</t>
  </si>
  <si>
    <t>（自）平成26年　4月　1日　（至）平成27年　3月31日</t>
  </si>
  <si>
    <t>（福祉事業活動収支の部）</t>
  </si>
  <si>
    <t>（福祉事業活動収入）</t>
  </si>
  <si>
    <t>　介護保険収入</t>
  </si>
  <si>
    <t>　自立支援費等収入</t>
  </si>
  <si>
    <t>　補助事業等収入</t>
  </si>
  <si>
    <t>　経常経費補助金収入</t>
  </si>
  <si>
    <t>　雑収入</t>
  </si>
  <si>
    <t>　借入金元金償還補助金収入</t>
  </si>
  <si>
    <t>　引当金戻入</t>
  </si>
  <si>
    <t>　国庫補助金等特別積立金取崩額</t>
  </si>
  <si>
    <t>福祉事業活動収入計④</t>
  </si>
  <si>
    <t>（福祉事業活動支出）</t>
  </si>
  <si>
    <t>福祉事業活動支出計⑤</t>
  </si>
  <si>
    <t>福祉事業活動による収支</t>
  </si>
  <si>
    <t>（事業活動外収支の部）</t>
  </si>
  <si>
    <t>（事業活動外収入）</t>
  </si>
  <si>
    <t>　人件費支出</t>
  </si>
  <si>
    <t>　事務費支出</t>
  </si>
  <si>
    <t>　事業費支出</t>
  </si>
  <si>
    <t>　減価償却費</t>
  </si>
  <si>
    <t>　徴収不能額</t>
  </si>
  <si>
    <t>　引当金繰入</t>
  </si>
  <si>
    <t>　借入金利息補助金収入</t>
  </si>
  <si>
    <t>　受取利息配当金収入</t>
  </si>
  <si>
    <t>　会計単位間繰入金収入</t>
  </si>
  <si>
    <t>　経理区分間繰入金収入</t>
  </si>
  <si>
    <t>　投資有価証券売却益（売却収入）</t>
  </si>
  <si>
    <t>　有価証券売却益（売却収入）</t>
  </si>
  <si>
    <t>事業活動外収支の部</t>
  </si>
  <si>
    <t>福祉事業活動収支差額⑥＝④-⑤</t>
  </si>
  <si>
    <t>事業活動外収入計⑦</t>
  </si>
  <si>
    <t>　借入金利息支出</t>
  </si>
  <si>
    <t>　経理区分間繰入金支出</t>
  </si>
  <si>
    <t>　投資有価証券売却損（売却原価）</t>
  </si>
  <si>
    <t>　有価証券売却損（売却原価）</t>
  </si>
  <si>
    <t>　資産評価損</t>
  </si>
  <si>
    <t>　雑損失</t>
  </si>
  <si>
    <t>事業活動外支出計⑧</t>
  </si>
  <si>
    <t>事業活動外収支差額⑨＝⑦-⑧</t>
  </si>
  <si>
    <t>特別収支の部</t>
  </si>
  <si>
    <t>（特別収支の部）</t>
  </si>
  <si>
    <t>（特別収入）</t>
  </si>
  <si>
    <t>　施設整備等補助金収入</t>
  </si>
  <si>
    <t>　施設整備等寄附金収入</t>
  </si>
  <si>
    <t>　固定資産売却益（売却収入）</t>
  </si>
  <si>
    <t>　国庫補助金等特別積立金取崩額</t>
  </si>
  <si>
    <t>　経理区分間資産振替収入</t>
  </si>
  <si>
    <t>特別収入計⑪</t>
  </si>
  <si>
    <t>（特別支出）</t>
  </si>
  <si>
    <t>　基本金組入額</t>
  </si>
  <si>
    <t>　国庫補助金等特別積立金積立額</t>
  </si>
  <si>
    <t>　固定資産売却損・処分損（売却原価）</t>
  </si>
  <si>
    <t>　経理区分間資産振替支出</t>
  </si>
  <si>
    <t>特別支出計⑫</t>
  </si>
  <si>
    <t>　特別収支差額⑬＝⑪-⑫</t>
  </si>
  <si>
    <t>当期活動収支差額⑭=⑩+⑬</t>
  </si>
  <si>
    <t>（繰越活動収支差額の部）</t>
  </si>
  <si>
    <t>次期繰越活動収支差額(21)=⑯+⑰-⑱+⑲-⑳</t>
  </si>
  <si>
    <t>繰越活動収支差額</t>
  </si>
  <si>
    <t>経常収支差額⑩=③+⑥+⑨</t>
  </si>
  <si>
    <t>第３号様式</t>
  </si>
  <si>
    <t xml:space="preserve"> 前期繰越活動増減差額⑮</t>
  </si>
  <si>
    <t xml:space="preserve"> 当期末繰越活動収支差額⑯=⑭+⑮</t>
  </si>
  <si>
    <t xml:space="preserve"> 基本金取崩額⑰</t>
  </si>
  <si>
    <t xml:space="preserve"> 基本金組入額⑱</t>
  </si>
  <si>
    <t xml:space="preserve"> その他の積立金取崩額⑲</t>
  </si>
  <si>
    <t xml:space="preserve"> その他の積立金積立額⑳</t>
  </si>
  <si>
    <t>資金収支計算書</t>
  </si>
  <si>
    <t>　借入金利息支出</t>
  </si>
  <si>
    <t>（施設整備等による収支）</t>
  </si>
  <si>
    <t>（施設整備等による収入）</t>
  </si>
  <si>
    <t>　固定資産売却収入</t>
  </si>
  <si>
    <t>施設整備等収入計⑦</t>
  </si>
  <si>
    <t>（施設整備等による支出）</t>
  </si>
  <si>
    <t>　固定資産取得支出</t>
  </si>
  <si>
    <t>　元入金支出</t>
  </si>
  <si>
    <t>施設整備等支出計⑧</t>
  </si>
  <si>
    <t>施設整備等資金収支差額⑨＝⑦-⑧</t>
  </si>
  <si>
    <t>財務活動による収支</t>
  </si>
  <si>
    <t>（財務活動による収支）</t>
  </si>
  <si>
    <t>（財務活動による収入）</t>
  </si>
  <si>
    <t>　借入金収入</t>
  </si>
  <si>
    <t>　投資有価証券売却収入</t>
  </si>
  <si>
    <t>　借入金元金償還補助金収入</t>
  </si>
  <si>
    <t>　積立預金取崩収入</t>
  </si>
  <si>
    <t>　その他の収入</t>
  </si>
  <si>
    <t>（財務活動による支出）</t>
  </si>
  <si>
    <t>　借入金元金償還金支出</t>
  </si>
  <si>
    <t>　投資有価証券取得支出</t>
  </si>
  <si>
    <t>　積立預金積立支出</t>
  </si>
  <si>
    <t>　その他の支出</t>
  </si>
  <si>
    <t>　流動資産評価減等による資産減少額等</t>
  </si>
  <si>
    <t>財務収入計⑩</t>
  </si>
  <si>
    <t>財務支出計⑪</t>
  </si>
  <si>
    <t>財務活動資金収支差額⑫＝⑩-⑪</t>
  </si>
  <si>
    <t>　　予備費⑬</t>
  </si>
  <si>
    <t>　当期資金収支差額合計⑭=③+⑥+⑨+⑫-⑬</t>
  </si>
  <si>
    <t>　前期末支払資金残高⑮</t>
  </si>
  <si>
    <t>　当期末支払資金残高⑭+⑮</t>
  </si>
  <si>
    <t>第１号様式</t>
  </si>
  <si>
    <t>法人本部</t>
  </si>
  <si>
    <t>自立支援事業</t>
  </si>
  <si>
    <t>介護保険事業</t>
  </si>
  <si>
    <t>地域生活事業</t>
  </si>
  <si>
    <t>就労継続事業</t>
  </si>
  <si>
    <t>第２号の２様式</t>
  </si>
  <si>
    <t>資金収支決算内訳書</t>
  </si>
  <si>
    <t>第２号の１様式</t>
  </si>
  <si>
    <t>資金収支予算内訳書</t>
  </si>
  <si>
    <t>第４号様式</t>
  </si>
  <si>
    <t>予算</t>
  </si>
  <si>
    <t>決算</t>
  </si>
  <si>
    <t>差異</t>
  </si>
  <si>
    <t>事業活動収支内訳書</t>
  </si>
  <si>
    <t>立替金</t>
  </si>
  <si>
    <t>前払金</t>
  </si>
  <si>
    <t>仮払金</t>
  </si>
  <si>
    <t>その他の流動資産</t>
  </si>
  <si>
    <t>固定資産</t>
  </si>
  <si>
    <t>建物</t>
  </si>
  <si>
    <t>投資有価証券</t>
  </si>
  <si>
    <t>構築物</t>
  </si>
  <si>
    <t>機械及び装置</t>
  </si>
  <si>
    <r>
      <t>車輌</t>
    </r>
    <r>
      <rPr>
        <sz val="9"/>
        <color indexed="8"/>
        <rFont val="ＭＳ 明朝"/>
        <family val="1"/>
      </rPr>
      <t>運搬具</t>
    </r>
  </si>
  <si>
    <t>器具及び備品</t>
  </si>
  <si>
    <t>ソフトウェア</t>
  </si>
  <si>
    <t>資産の部合計</t>
  </si>
  <si>
    <t>流動資産</t>
  </si>
  <si>
    <t>現金預金</t>
  </si>
  <si>
    <t>純　　資　　産　　の　　部</t>
  </si>
  <si>
    <t>基本金</t>
  </si>
  <si>
    <t>国庫補助金等特別積立金</t>
  </si>
  <si>
    <t>その他の積立金</t>
  </si>
  <si>
    <t>当年度末</t>
  </si>
  <si>
    <t>前年度末</t>
  </si>
  <si>
    <t>売掛金</t>
  </si>
  <si>
    <t>有価証券</t>
  </si>
  <si>
    <t>未収金</t>
  </si>
  <si>
    <t>貯蔵品</t>
  </si>
  <si>
    <t>第５号様式</t>
  </si>
  <si>
    <t>基本財産特定預金</t>
  </si>
  <si>
    <t>公益事業会計元入金</t>
  </si>
  <si>
    <t>収益事業会計元入金</t>
  </si>
  <si>
    <t>その他の積立預金</t>
  </si>
  <si>
    <t>移行時特別積立金</t>
  </si>
  <si>
    <t>退職共済預け金</t>
  </si>
  <si>
    <t>基本財産</t>
  </si>
  <si>
    <t>その他の固定資産</t>
  </si>
  <si>
    <t>買掛金</t>
  </si>
  <si>
    <t>未払金</t>
  </si>
  <si>
    <t>前受金</t>
  </si>
  <si>
    <t>退職給与引当金</t>
  </si>
  <si>
    <t>その他の流動負債</t>
  </si>
  <si>
    <t>賞与引当金</t>
  </si>
  <si>
    <t>次期繰越活動収支差額</t>
  </si>
  <si>
    <t>平成27年3月31日現在</t>
  </si>
  <si>
    <t>１．減価償却費の累計額</t>
  </si>
  <si>
    <t>２．徴収不能引当金の額</t>
  </si>
  <si>
    <t>預り金</t>
  </si>
  <si>
    <t>（うち当期活動収支差額）</t>
  </si>
  <si>
    <t>　脚注</t>
  </si>
  <si>
    <t>注　　記</t>
  </si>
  <si>
    <t>　１．重要な会計方針</t>
  </si>
  <si>
    <t>　　　①棚卸資産の評価方法</t>
  </si>
  <si>
    <t>個別原価法</t>
  </si>
  <si>
    <t>　　　②有価証券の評価方法</t>
  </si>
  <si>
    <t>総平均法</t>
  </si>
  <si>
    <t>　　　③退職給与引当金の計上基準</t>
  </si>
  <si>
    <t>職員退職金の支給に備えるため、県社協・加入者明細表により</t>
  </si>
  <si>
    <t>計算した退職給与引当金を計上している。</t>
  </si>
  <si>
    <t>　２．重要な会計方針の変更</t>
  </si>
  <si>
    <t>なし</t>
  </si>
  <si>
    <t>　３．基本財産の増加</t>
  </si>
  <si>
    <t>建物（改修）</t>
  </si>
  <si>
    <t>円</t>
  </si>
  <si>
    <t>　４．国庫補助金等特別積立金の取り崩し</t>
  </si>
  <si>
    <t>　　　　国庫補助金等特別積立金18,259,387円を減価償却相当額取り崩した。</t>
  </si>
  <si>
    <t>　５．担保に供されている資産の種類及び金額</t>
  </si>
  <si>
    <t>　　　　基本財産建物</t>
  </si>
  <si>
    <t>　　　　基本財産土地</t>
  </si>
  <si>
    <t>　　　　定 期 預 金</t>
  </si>
  <si>
    <t>　　　担保している債務の種類及び金額</t>
  </si>
  <si>
    <t>　　　　設備資金借入金</t>
  </si>
  <si>
    <t>　　　　長期運営資金借入金</t>
  </si>
  <si>
    <t>　６．経理区分間及び事務費・事業費共通科目按分について</t>
  </si>
  <si>
    <t>　　　　燃料費―車両ナンバー毎に使用区分計上</t>
  </si>
  <si>
    <t>　　　　水道光熱費―拠点毎の請求書により経理区分間振り分け</t>
  </si>
  <si>
    <t>　　　　　　　</t>
  </si>
  <si>
    <t>　　　　　　事務費・事業費は職員配置割により１：９</t>
  </si>
  <si>
    <t>　　　　地域支援事業については職員配置割により予算計上した額とする。</t>
  </si>
  <si>
    <t>（就労支援事業活動による収支）</t>
  </si>
  <si>
    <t>（就労支援事業活動による収入）</t>
  </si>
  <si>
    <t>就労支援事業収入計①</t>
  </si>
  <si>
    <t>（就労支援事業活動による支出）</t>
  </si>
  <si>
    <t>就労支援事業支出計②</t>
  </si>
  <si>
    <t>就労支援事業活動資金収支差額③＝①-②</t>
  </si>
  <si>
    <t>（福祉事業活動による収支）</t>
  </si>
  <si>
    <t>（福祉事業活動による収入）</t>
  </si>
  <si>
    <t>　地域生活支援事業収入</t>
  </si>
  <si>
    <t>　寄附金収入</t>
  </si>
  <si>
    <t>福祉事業収入計④</t>
  </si>
  <si>
    <t>（福祉事業活動による支出）</t>
  </si>
  <si>
    <t>福祉事業支出計⑤</t>
  </si>
  <si>
    <t>福祉事業活動資金収支差額⑥＝④-⑤</t>
  </si>
  <si>
    <t>　　収益事業会計元入金支出</t>
  </si>
  <si>
    <t>　設備整備等補助金収入</t>
  </si>
  <si>
    <t>　設備整備等補助金収入</t>
  </si>
  <si>
    <t>本年度決算(A)</t>
  </si>
  <si>
    <t>（事業活動外支出）</t>
  </si>
  <si>
    <t xml:space="preserve"> 前期繰越活動収支差額⑮</t>
  </si>
  <si>
    <t>増減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</si>
</sst>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;\-#,##0;&quot;-&quot;"/>
    <numFmt numFmtId="182" formatCode="0.0_ "/>
    <numFmt numFmtId="183" formatCode="0.00_ "/>
    <numFmt numFmtId="184" formatCode="0_ "/>
    <numFmt numFmtId="185" formatCode="#,##0_ "/>
    <numFmt numFmtId="186" formatCode="#,##0_ ;[Red]\-#,##0\ "/>
    <numFmt numFmtId="187" formatCode="#,##0_);[Red]\(#,##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trike/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trike/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85" fontId="54" fillId="0" borderId="12" xfId="0" applyNumberFormat="1" applyFont="1" applyFill="1" applyBorder="1" applyAlignment="1">
      <alignment vertical="center" shrinkToFit="1"/>
    </xf>
    <xf numFmtId="185" fontId="54" fillId="0" borderId="13" xfId="0" applyNumberFormat="1" applyFont="1" applyFill="1" applyBorder="1" applyAlignment="1">
      <alignment vertical="center" shrinkToFit="1"/>
    </xf>
    <xf numFmtId="185" fontId="54" fillId="0" borderId="0" xfId="0" applyNumberFormat="1" applyFont="1" applyFill="1" applyAlignment="1">
      <alignment vertical="center" shrinkToFit="1"/>
    </xf>
    <xf numFmtId="185" fontId="55" fillId="0" borderId="13" xfId="58" applyNumberFormat="1" applyFont="1" applyFill="1" applyBorder="1" applyAlignment="1">
      <alignment vertical="center" shrinkToFit="1"/>
    </xf>
    <xf numFmtId="185" fontId="55" fillId="0" borderId="13" xfId="0" applyNumberFormat="1" applyFont="1" applyFill="1" applyBorder="1" applyAlignment="1">
      <alignment vertical="center" shrinkToFit="1"/>
    </xf>
    <xf numFmtId="185" fontId="55" fillId="0" borderId="12" xfId="0" applyNumberFormat="1" applyFont="1" applyFill="1" applyBorder="1" applyAlignment="1">
      <alignment vertical="center" shrinkToFit="1"/>
    </xf>
    <xf numFmtId="185" fontId="54" fillId="0" borderId="13" xfId="58" applyNumberFormat="1" applyFont="1" applyFill="1" applyBorder="1" applyAlignment="1">
      <alignment vertical="center" shrinkToFit="1"/>
    </xf>
    <xf numFmtId="185" fontId="56" fillId="0" borderId="14" xfId="0" applyNumberFormat="1" applyFont="1" applyFill="1" applyBorder="1" applyAlignment="1">
      <alignment vertical="center" shrinkToFit="1"/>
    </xf>
    <xf numFmtId="185" fontId="56" fillId="0" borderId="15" xfId="0" applyNumberFormat="1" applyFont="1" applyFill="1" applyBorder="1" applyAlignment="1">
      <alignment vertical="center" shrinkToFit="1"/>
    </xf>
    <xf numFmtId="185" fontId="57" fillId="0" borderId="16" xfId="0" applyNumberFormat="1" applyFont="1" applyFill="1" applyBorder="1" applyAlignment="1">
      <alignment horizontal="right" vertical="center"/>
    </xf>
    <xf numFmtId="185" fontId="57" fillId="0" borderId="17" xfId="0" applyNumberFormat="1" applyFont="1" applyFill="1" applyBorder="1" applyAlignment="1">
      <alignment horizontal="right" vertical="center"/>
    </xf>
    <xf numFmtId="185" fontId="57" fillId="0" borderId="18" xfId="0" applyNumberFormat="1" applyFont="1" applyFill="1" applyBorder="1" applyAlignment="1">
      <alignment horizontal="right" vertical="center"/>
    </xf>
    <xf numFmtId="185" fontId="57" fillId="0" borderId="19" xfId="0" applyNumberFormat="1" applyFont="1" applyFill="1" applyBorder="1" applyAlignment="1">
      <alignment horizontal="right" vertical="center"/>
    </xf>
    <xf numFmtId="185" fontId="57" fillId="0" borderId="20" xfId="0" applyNumberFormat="1" applyFont="1" applyFill="1" applyBorder="1" applyAlignment="1">
      <alignment horizontal="right" vertical="center"/>
    </xf>
    <xf numFmtId="185" fontId="57" fillId="0" borderId="21" xfId="0" applyNumberFormat="1" applyFont="1" applyFill="1" applyBorder="1" applyAlignment="1">
      <alignment horizontal="right" vertical="center"/>
    </xf>
    <xf numFmtId="185" fontId="57" fillId="0" borderId="22" xfId="0" applyNumberFormat="1" applyFont="1" applyFill="1" applyBorder="1" applyAlignment="1">
      <alignment horizontal="right" vertical="center"/>
    </xf>
    <xf numFmtId="185" fontId="57" fillId="0" borderId="23" xfId="0" applyNumberFormat="1" applyFont="1" applyFill="1" applyBorder="1" applyAlignment="1">
      <alignment horizontal="right" vertical="center"/>
    </xf>
    <xf numFmtId="185" fontId="57" fillId="0" borderId="24" xfId="0" applyNumberFormat="1" applyFont="1" applyFill="1" applyBorder="1" applyAlignment="1">
      <alignment horizontal="right" vertical="center"/>
    </xf>
    <xf numFmtId="185" fontId="57" fillId="0" borderId="25" xfId="0" applyNumberFormat="1" applyFont="1" applyFill="1" applyBorder="1" applyAlignment="1">
      <alignment horizontal="right" vertical="center" shrinkToFit="1"/>
    </xf>
    <xf numFmtId="185" fontId="57" fillId="0" borderId="17" xfId="0" applyNumberFormat="1" applyFont="1" applyFill="1" applyBorder="1" applyAlignment="1">
      <alignment horizontal="right" vertical="center" shrinkToFit="1"/>
    </xf>
    <xf numFmtId="185" fontId="57" fillId="0" borderId="16" xfId="0" applyNumberFormat="1" applyFont="1" applyFill="1" applyBorder="1" applyAlignment="1">
      <alignment horizontal="right" vertical="center" shrinkToFit="1"/>
    </xf>
    <xf numFmtId="185" fontId="57" fillId="0" borderId="20" xfId="0" applyNumberFormat="1" applyFont="1" applyFill="1" applyBorder="1" applyAlignment="1">
      <alignment horizontal="right" vertical="center" shrinkToFit="1"/>
    </xf>
    <xf numFmtId="185" fontId="57" fillId="0" borderId="26" xfId="0" applyNumberFormat="1" applyFont="1" applyFill="1" applyBorder="1" applyAlignment="1">
      <alignment horizontal="right" vertical="center" shrinkToFit="1"/>
    </xf>
    <xf numFmtId="185" fontId="57" fillId="0" borderId="22" xfId="0" applyNumberFormat="1" applyFont="1" applyFill="1" applyBorder="1" applyAlignment="1">
      <alignment horizontal="right" vertical="center" shrinkToFit="1"/>
    </xf>
    <xf numFmtId="185" fontId="57" fillId="0" borderId="23" xfId="0" applyNumberFormat="1" applyFont="1" applyFill="1" applyBorder="1" applyAlignment="1">
      <alignment horizontal="right" vertical="center" shrinkToFit="1"/>
    </xf>
    <xf numFmtId="185" fontId="57" fillId="0" borderId="24" xfId="0" applyNumberFormat="1" applyFont="1" applyFill="1" applyBorder="1" applyAlignment="1">
      <alignment horizontal="right" vertical="center" shrinkToFit="1"/>
    </xf>
    <xf numFmtId="185" fontId="57" fillId="0" borderId="27" xfId="0" applyNumberFormat="1" applyFont="1" applyFill="1" applyBorder="1" applyAlignment="1">
      <alignment horizontal="right" vertical="center" shrinkToFit="1"/>
    </xf>
    <xf numFmtId="185" fontId="57" fillId="0" borderId="28" xfId="0" applyNumberFormat="1" applyFont="1" applyFill="1" applyBorder="1" applyAlignment="1">
      <alignment horizontal="right" vertical="center" shrinkToFit="1"/>
    </xf>
    <xf numFmtId="185" fontId="57" fillId="0" borderId="29" xfId="0" applyNumberFormat="1" applyFont="1" applyFill="1" applyBorder="1" applyAlignment="1">
      <alignment horizontal="right" vertical="center" shrinkToFit="1"/>
    </xf>
    <xf numFmtId="185" fontId="57" fillId="0" borderId="30" xfId="0" applyNumberFormat="1" applyFont="1" applyFill="1" applyBorder="1" applyAlignment="1">
      <alignment horizontal="right" vertical="center" shrinkToFit="1"/>
    </xf>
    <xf numFmtId="185" fontId="57" fillId="0" borderId="31" xfId="0" applyNumberFormat="1" applyFont="1" applyFill="1" applyBorder="1" applyAlignment="1">
      <alignment horizontal="right" vertical="center" shrinkToFit="1"/>
    </xf>
    <xf numFmtId="185" fontId="57" fillId="0" borderId="32" xfId="0" applyNumberFormat="1" applyFont="1" applyFill="1" applyBorder="1" applyAlignment="1">
      <alignment horizontal="right" vertical="center" shrinkToFit="1"/>
    </xf>
    <xf numFmtId="185" fontId="57" fillId="0" borderId="33" xfId="0" applyNumberFormat="1" applyFont="1" applyFill="1" applyBorder="1" applyAlignment="1">
      <alignment horizontal="right" vertical="center" shrinkToFit="1"/>
    </xf>
    <xf numFmtId="185" fontId="57" fillId="0" borderId="2" xfId="0" applyNumberFormat="1" applyFont="1" applyFill="1" applyBorder="1" applyAlignment="1">
      <alignment horizontal="right" vertical="center" shrinkToFit="1"/>
    </xf>
    <xf numFmtId="185" fontId="54" fillId="0" borderId="0" xfId="0" applyNumberFormat="1" applyFont="1" applyFill="1" applyAlignment="1">
      <alignment horizontal="center" vertical="center" shrinkToFit="1"/>
    </xf>
    <xf numFmtId="185" fontId="54" fillId="0" borderId="0" xfId="0" applyNumberFormat="1" applyFont="1" applyFill="1" applyBorder="1" applyAlignment="1">
      <alignment horizontal="center" vertical="center" shrinkToFit="1"/>
    </xf>
    <xf numFmtId="185" fontId="54" fillId="0" borderId="0" xfId="0" applyNumberFormat="1" applyFont="1" applyFill="1" applyAlignment="1">
      <alignment horizontal="right" vertical="center" shrinkToFit="1"/>
    </xf>
    <xf numFmtId="185" fontId="54" fillId="0" borderId="13" xfId="0" applyNumberFormat="1" applyFont="1" applyFill="1" applyBorder="1" applyAlignment="1">
      <alignment horizontal="center" vertical="center" shrinkToFit="1"/>
    </xf>
    <xf numFmtId="185" fontId="54" fillId="0" borderId="34" xfId="0" applyNumberFormat="1" applyFont="1" applyFill="1" applyBorder="1" applyAlignment="1">
      <alignment horizontal="left" vertical="center" shrinkToFit="1"/>
    </xf>
    <xf numFmtId="185" fontId="54" fillId="0" borderId="12" xfId="0" applyNumberFormat="1" applyFont="1" applyFill="1" applyBorder="1" applyAlignment="1">
      <alignment horizontal="center" vertical="center" shrinkToFit="1"/>
    </xf>
    <xf numFmtId="185" fontId="54" fillId="0" borderId="12" xfId="58" applyNumberFormat="1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vertical="center" shrinkToFit="1"/>
    </xf>
    <xf numFmtId="185" fontId="54" fillId="0" borderId="13" xfId="0" applyNumberFormat="1" applyFont="1" applyFill="1" applyBorder="1" applyAlignment="1">
      <alignment horizontal="left" vertical="center" shrinkToFit="1"/>
    </xf>
    <xf numFmtId="185" fontId="54" fillId="0" borderId="12" xfId="0" applyNumberFormat="1" applyFont="1" applyFill="1" applyBorder="1" applyAlignment="1">
      <alignment horizontal="left" vertical="center" shrinkToFit="1"/>
    </xf>
    <xf numFmtId="185" fontId="54" fillId="0" borderId="0" xfId="58" applyNumberFormat="1" applyFont="1" applyFill="1" applyBorder="1" applyAlignment="1">
      <alignment vertical="center" shrinkToFit="1"/>
    </xf>
    <xf numFmtId="185" fontId="54" fillId="0" borderId="12" xfId="0" applyNumberFormat="1" applyFont="1" applyFill="1" applyBorder="1" applyAlignment="1">
      <alignment horizontal="center" vertical="center" textRotation="255" shrinkToFit="1"/>
    </xf>
    <xf numFmtId="185" fontId="54" fillId="0" borderId="35" xfId="0" applyNumberFormat="1" applyFont="1" applyFill="1" applyBorder="1" applyAlignment="1">
      <alignment horizontal="center" vertical="center" textRotation="255" shrinkToFit="1"/>
    </xf>
    <xf numFmtId="185" fontId="54" fillId="0" borderId="36" xfId="58" applyNumberFormat="1" applyFont="1" applyFill="1" applyBorder="1" applyAlignment="1">
      <alignment vertical="center" shrinkToFit="1"/>
    </xf>
    <xf numFmtId="185" fontId="54" fillId="0" borderId="12" xfId="58" applyNumberFormat="1" applyFont="1" applyFill="1" applyBorder="1" applyAlignment="1">
      <alignment horizontal="center" vertical="center" shrinkToFit="1"/>
    </xf>
    <xf numFmtId="185" fontId="54" fillId="0" borderId="13" xfId="58" applyNumberFormat="1" applyFont="1" applyFill="1" applyBorder="1" applyAlignment="1">
      <alignment horizontal="center" vertical="center" shrinkToFit="1"/>
    </xf>
    <xf numFmtId="185" fontId="55" fillId="0" borderId="13" xfId="58" applyNumberFormat="1" applyFont="1" applyFill="1" applyBorder="1" applyAlignment="1">
      <alignment horizontal="center" vertical="center" shrinkToFit="1"/>
    </xf>
    <xf numFmtId="185" fontId="55" fillId="0" borderId="13" xfId="0" applyNumberFormat="1" applyFont="1" applyFill="1" applyBorder="1" applyAlignment="1">
      <alignment horizontal="right" vertical="center" shrinkToFit="1"/>
    </xf>
    <xf numFmtId="185" fontId="55" fillId="0" borderId="13" xfId="0" applyNumberFormat="1" applyFont="1" applyFill="1" applyBorder="1" applyAlignment="1">
      <alignment horizontal="center" vertical="center" shrinkToFit="1"/>
    </xf>
    <xf numFmtId="185" fontId="55" fillId="0" borderId="29" xfId="0" applyNumberFormat="1" applyFont="1" applyFill="1" applyBorder="1" applyAlignment="1">
      <alignment vertical="center" shrinkToFit="1"/>
    </xf>
    <xf numFmtId="185" fontId="55" fillId="0" borderId="12" xfId="58" applyNumberFormat="1" applyFont="1" applyFill="1" applyBorder="1" applyAlignment="1">
      <alignment vertical="center" shrinkToFit="1"/>
    </xf>
    <xf numFmtId="185" fontId="54" fillId="0" borderId="0" xfId="0" applyNumberFormat="1" applyFont="1" applyFill="1" applyAlignment="1">
      <alignment horizontal="right" vertical="center"/>
    </xf>
    <xf numFmtId="185" fontId="54" fillId="0" borderId="0" xfId="0" applyNumberFormat="1" applyFont="1" applyFill="1" applyAlignment="1">
      <alignment horizontal="centerContinuous" vertical="center" shrinkToFit="1"/>
    </xf>
    <xf numFmtId="185" fontId="54" fillId="0" borderId="13" xfId="0" applyNumberFormat="1" applyFont="1" applyFill="1" applyBorder="1" applyAlignment="1">
      <alignment horizontal="centerContinuous" vertical="center" shrinkToFit="1"/>
    </xf>
    <xf numFmtId="185" fontId="54" fillId="0" borderId="37" xfId="0" applyNumberFormat="1" applyFont="1" applyFill="1" applyBorder="1" applyAlignment="1">
      <alignment vertical="center" shrinkToFit="1"/>
    </xf>
    <xf numFmtId="185" fontId="55" fillId="0" borderId="38" xfId="0" applyNumberFormat="1" applyFont="1" applyFill="1" applyBorder="1" applyAlignment="1">
      <alignment horizontal="center" vertical="center" shrinkToFit="1"/>
    </xf>
    <xf numFmtId="185" fontId="55" fillId="0" borderId="16" xfId="0" applyNumberFormat="1" applyFont="1" applyFill="1" applyBorder="1" applyAlignment="1">
      <alignment horizontal="center" vertical="center" shrinkToFit="1"/>
    </xf>
    <xf numFmtId="185" fontId="54" fillId="0" borderId="39" xfId="0" applyNumberFormat="1" applyFont="1" applyFill="1" applyBorder="1" applyAlignment="1">
      <alignment horizontal="center" vertical="center" shrinkToFit="1"/>
    </xf>
    <xf numFmtId="185" fontId="55" fillId="0" borderId="26" xfId="0" applyNumberFormat="1" applyFont="1" applyFill="1" applyBorder="1" applyAlignment="1">
      <alignment horizontal="center" vertical="center" shrinkToFit="1"/>
    </xf>
    <xf numFmtId="185" fontId="55" fillId="0" borderId="40" xfId="0" applyNumberFormat="1" applyFont="1" applyFill="1" applyBorder="1" applyAlignment="1">
      <alignment horizontal="center" vertical="center" shrinkToFit="1"/>
    </xf>
    <xf numFmtId="185" fontId="57" fillId="0" borderId="41" xfId="0" applyNumberFormat="1" applyFont="1" applyFill="1" applyBorder="1" applyAlignment="1">
      <alignment horizontal="right" vertical="center"/>
    </xf>
    <xf numFmtId="185" fontId="56" fillId="0" borderId="42" xfId="0" applyNumberFormat="1" applyFont="1" applyFill="1" applyBorder="1" applyAlignment="1">
      <alignment horizontal="left" vertical="center" indent="1" shrinkToFit="1"/>
    </xf>
    <xf numFmtId="185" fontId="57" fillId="0" borderId="43" xfId="0" applyNumberFormat="1" applyFont="1" applyFill="1" applyBorder="1" applyAlignment="1">
      <alignment horizontal="right" vertical="center"/>
    </xf>
    <xf numFmtId="185" fontId="56" fillId="0" borderId="14" xfId="0" applyNumberFormat="1" applyFont="1" applyFill="1" applyBorder="1" applyAlignment="1">
      <alignment horizontal="left" vertical="center" indent="1" shrinkToFit="1"/>
    </xf>
    <xf numFmtId="185" fontId="58" fillId="0" borderId="14" xfId="0" applyNumberFormat="1" applyFont="1" applyFill="1" applyBorder="1" applyAlignment="1">
      <alignment horizontal="left" vertical="center" indent="1" shrinkToFit="1"/>
    </xf>
    <xf numFmtId="185" fontId="56" fillId="0" borderId="44" xfId="0" applyNumberFormat="1" applyFont="1" applyFill="1" applyBorder="1" applyAlignment="1">
      <alignment horizontal="left" vertical="center" indent="1" shrinkToFit="1"/>
    </xf>
    <xf numFmtId="185" fontId="56" fillId="0" borderId="45" xfId="0" applyNumberFormat="1" applyFont="1" applyFill="1" applyBorder="1" applyAlignment="1">
      <alignment horizontal="center" vertical="center" shrinkToFit="1"/>
    </xf>
    <xf numFmtId="185" fontId="56" fillId="0" borderId="42" xfId="0" applyNumberFormat="1" applyFont="1" applyFill="1" applyBorder="1" applyAlignment="1">
      <alignment vertical="center" shrinkToFit="1"/>
    </xf>
    <xf numFmtId="185" fontId="12" fillId="0" borderId="14" xfId="0" applyNumberFormat="1" applyFont="1" applyFill="1" applyBorder="1" applyAlignment="1">
      <alignment horizontal="left" vertical="center" indent="1" shrinkToFit="1"/>
    </xf>
    <xf numFmtId="185" fontId="12" fillId="0" borderId="46" xfId="0" applyNumberFormat="1" applyFont="1" applyFill="1" applyBorder="1" applyAlignment="1">
      <alignment horizontal="left" vertical="center" indent="1" shrinkToFit="1"/>
    </xf>
    <xf numFmtId="185" fontId="54" fillId="0" borderId="13" xfId="0" applyNumberFormat="1" applyFont="1" applyFill="1" applyBorder="1" applyAlignment="1">
      <alignment horizontal="left" vertical="center" shrinkToFit="1"/>
    </xf>
    <xf numFmtId="185" fontId="54" fillId="0" borderId="34" xfId="0" applyNumberFormat="1" applyFont="1" applyFill="1" applyBorder="1" applyAlignment="1">
      <alignment horizontal="left" vertical="center" shrinkToFit="1"/>
    </xf>
    <xf numFmtId="185" fontId="56" fillId="0" borderId="0" xfId="0" applyNumberFormat="1" applyFont="1" applyFill="1" applyAlignment="1">
      <alignment horizontal="right" vertical="center" shrinkToFit="1"/>
    </xf>
    <xf numFmtId="185" fontId="56" fillId="0" borderId="0" xfId="0" applyNumberFormat="1" applyFont="1" applyFill="1" applyAlignment="1">
      <alignment vertical="center" shrinkToFit="1"/>
    </xf>
    <xf numFmtId="185" fontId="57" fillId="0" borderId="0" xfId="0" applyNumberFormat="1" applyFont="1" applyFill="1" applyAlignment="1">
      <alignment horizontal="right" vertical="center"/>
    </xf>
    <xf numFmtId="185" fontId="57" fillId="0" borderId="18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85" fontId="14" fillId="0" borderId="0" xfId="0" applyNumberFormat="1" applyFont="1" applyAlignment="1">
      <alignment horizontal="right"/>
    </xf>
    <xf numFmtId="185" fontId="14" fillId="0" borderId="0" xfId="0" applyNumberFormat="1" applyFont="1" applyAlignment="1">
      <alignment/>
    </xf>
    <xf numFmtId="185" fontId="54" fillId="0" borderId="0" xfId="0" applyNumberFormat="1" applyFont="1" applyFill="1" applyAlignment="1">
      <alignment horizontal="right" vertical="center" shrinkToFit="1"/>
    </xf>
    <xf numFmtId="185" fontId="54" fillId="0" borderId="0" xfId="0" applyNumberFormat="1" applyFont="1" applyFill="1" applyAlignment="1">
      <alignment horizontal="center" vertical="center" shrinkToFit="1"/>
    </xf>
    <xf numFmtId="185" fontId="54" fillId="0" borderId="47" xfId="0" applyNumberFormat="1" applyFont="1" applyFill="1" applyBorder="1" applyAlignment="1">
      <alignment horizontal="center" vertical="center" shrinkToFit="1"/>
    </xf>
    <xf numFmtId="185" fontId="54" fillId="0" borderId="2" xfId="0" applyNumberFormat="1" applyFont="1" applyFill="1" applyBorder="1" applyAlignment="1">
      <alignment horizontal="center" vertical="center" shrinkToFit="1"/>
    </xf>
    <xf numFmtId="185" fontId="54" fillId="0" borderId="29" xfId="0" applyNumberFormat="1" applyFont="1" applyFill="1" applyBorder="1" applyAlignment="1">
      <alignment horizontal="center" vertical="center" shrinkToFit="1"/>
    </xf>
    <xf numFmtId="185" fontId="54" fillId="0" borderId="12" xfId="0" applyNumberFormat="1" applyFont="1" applyFill="1" applyBorder="1" applyAlignment="1">
      <alignment horizontal="center" vertical="center" textRotation="255" shrinkToFit="1"/>
    </xf>
    <xf numFmtId="185" fontId="54" fillId="0" borderId="35" xfId="0" applyNumberFormat="1" applyFont="1" applyFill="1" applyBorder="1" applyAlignment="1">
      <alignment horizontal="center" vertical="center" textRotation="255" shrinkToFit="1"/>
    </xf>
    <xf numFmtId="185" fontId="54" fillId="0" borderId="48" xfId="0" applyNumberFormat="1" applyFont="1" applyFill="1" applyBorder="1" applyAlignment="1">
      <alignment horizontal="center" vertical="center" textRotation="255" shrinkToFit="1"/>
    </xf>
    <xf numFmtId="185" fontId="54" fillId="0" borderId="47" xfId="0" applyNumberFormat="1" applyFont="1" applyFill="1" applyBorder="1" applyAlignment="1">
      <alignment horizontal="left" vertical="center" shrinkToFit="1"/>
    </xf>
    <xf numFmtId="185" fontId="54" fillId="0" borderId="29" xfId="0" applyNumberFormat="1" applyFont="1" applyFill="1" applyBorder="1" applyAlignment="1">
      <alignment horizontal="left" vertical="center" shrinkToFit="1"/>
    </xf>
    <xf numFmtId="185" fontId="54" fillId="0" borderId="12" xfId="0" applyNumberFormat="1" applyFont="1" applyFill="1" applyBorder="1" applyAlignment="1">
      <alignment horizontal="left" vertical="center" shrinkToFit="1"/>
    </xf>
    <xf numFmtId="185" fontId="54" fillId="0" borderId="13" xfId="0" applyNumberFormat="1" applyFont="1" applyFill="1" applyBorder="1" applyAlignment="1">
      <alignment horizontal="left" vertical="center" shrinkToFit="1"/>
    </xf>
    <xf numFmtId="185" fontId="54" fillId="0" borderId="0" xfId="0" applyNumberFormat="1" applyFont="1" applyFill="1" applyBorder="1" applyAlignment="1">
      <alignment horizontal="left" vertical="center" shrinkToFit="1"/>
    </xf>
    <xf numFmtId="185" fontId="54" fillId="0" borderId="49" xfId="0" applyNumberFormat="1" applyFont="1" applyFill="1" applyBorder="1" applyAlignment="1">
      <alignment horizontal="left" vertical="center" shrinkToFit="1"/>
    </xf>
    <xf numFmtId="185" fontId="54" fillId="0" borderId="2" xfId="0" applyNumberFormat="1" applyFont="1" applyFill="1" applyBorder="1" applyAlignment="1">
      <alignment horizontal="left" vertical="center" shrinkToFit="1"/>
    </xf>
    <xf numFmtId="185" fontId="54" fillId="0" borderId="12" xfId="58" applyNumberFormat="1" applyFont="1" applyFill="1" applyBorder="1" applyAlignment="1">
      <alignment horizontal="right" vertical="center" shrinkToFit="1"/>
    </xf>
    <xf numFmtId="185" fontId="54" fillId="0" borderId="48" xfId="58" applyNumberFormat="1" applyFont="1" applyFill="1" applyBorder="1" applyAlignment="1">
      <alignment horizontal="right" vertical="center" shrinkToFit="1"/>
    </xf>
    <xf numFmtId="185" fontId="54" fillId="0" borderId="50" xfId="0" applyNumberFormat="1" applyFont="1" applyFill="1" applyBorder="1" applyAlignment="1">
      <alignment horizontal="left" vertical="center" shrinkToFit="1"/>
    </xf>
    <xf numFmtId="185" fontId="54" fillId="0" borderId="34" xfId="0" applyNumberFormat="1" applyFont="1" applyFill="1" applyBorder="1" applyAlignment="1">
      <alignment horizontal="left" vertical="center" shrinkToFit="1"/>
    </xf>
    <xf numFmtId="185" fontId="54" fillId="0" borderId="50" xfId="0" applyNumberFormat="1" applyFont="1" applyFill="1" applyBorder="1" applyAlignment="1">
      <alignment horizontal="left" vertical="center" wrapText="1" shrinkToFit="1"/>
    </xf>
    <xf numFmtId="185" fontId="54" fillId="0" borderId="34" xfId="0" applyNumberFormat="1" applyFont="1" applyFill="1" applyBorder="1" applyAlignment="1">
      <alignment horizontal="left" vertical="center" wrapText="1" shrinkToFit="1"/>
    </xf>
    <xf numFmtId="185" fontId="54" fillId="0" borderId="51" xfId="0" applyNumberFormat="1" applyFont="1" applyFill="1" applyBorder="1" applyAlignment="1">
      <alignment horizontal="left" vertical="center" wrapText="1" shrinkToFit="1"/>
    </xf>
    <xf numFmtId="185" fontId="54" fillId="0" borderId="52" xfId="0" applyNumberFormat="1" applyFont="1" applyFill="1" applyBorder="1" applyAlignment="1">
      <alignment horizontal="left" vertical="center" wrapText="1" shrinkToFit="1"/>
    </xf>
    <xf numFmtId="185" fontId="54" fillId="0" borderId="50" xfId="0" applyNumberFormat="1" applyFont="1" applyFill="1" applyBorder="1" applyAlignment="1">
      <alignment horizontal="center" vertical="center" textRotation="255" shrinkToFit="1"/>
    </xf>
    <xf numFmtId="185" fontId="54" fillId="0" borderId="46" xfId="0" applyNumberFormat="1" applyFont="1" applyFill="1" applyBorder="1" applyAlignment="1">
      <alignment horizontal="center" vertical="center" textRotation="255" shrinkToFit="1"/>
    </xf>
    <xf numFmtId="185" fontId="54" fillId="0" borderId="51" xfId="0" applyNumberFormat="1" applyFont="1" applyFill="1" applyBorder="1" applyAlignment="1">
      <alignment horizontal="center" vertical="center" textRotation="255" shrinkToFit="1"/>
    </xf>
    <xf numFmtId="185" fontId="54" fillId="0" borderId="12" xfId="0" applyNumberFormat="1" applyFont="1" applyFill="1" applyBorder="1" applyAlignment="1">
      <alignment horizontal="center" vertical="center" shrinkToFit="1"/>
    </xf>
    <xf numFmtId="185" fontId="54" fillId="0" borderId="48" xfId="0" applyNumberFormat="1" applyFont="1" applyFill="1" applyBorder="1" applyAlignment="1">
      <alignment horizontal="center" vertical="center" shrinkToFit="1"/>
    </xf>
    <xf numFmtId="185" fontId="54" fillId="0" borderId="0" xfId="0" applyNumberFormat="1" applyFont="1" applyFill="1" applyAlignment="1">
      <alignment horizontal="center" vertical="center"/>
    </xf>
    <xf numFmtId="185" fontId="56" fillId="0" borderId="47" xfId="0" applyNumberFormat="1" applyFont="1" applyFill="1" applyBorder="1" applyAlignment="1">
      <alignment horizontal="center" vertical="center" shrinkToFit="1"/>
    </xf>
    <xf numFmtId="185" fontId="56" fillId="0" borderId="2" xfId="0" applyNumberFormat="1" applyFont="1" applyFill="1" applyBorder="1" applyAlignment="1">
      <alignment horizontal="center" vertical="center" shrinkToFit="1"/>
    </xf>
    <xf numFmtId="185" fontId="56" fillId="0" borderId="29" xfId="0" applyNumberFormat="1" applyFont="1" applyFill="1" applyBorder="1" applyAlignment="1">
      <alignment horizontal="center" vertical="center" shrinkToFit="1"/>
    </xf>
    <xf numFmtId="185" fontId="14" fillId="0" borderId="0" xfId="0" applyNumberFormat="1" applyFont="1" applyAlignment="1">
      <alignment horizontal="right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19</xdr:row>
      <xdr:rowOff>180975</xdr:rowOff>
    </xdr:from>
    <xdr:to>
      <xdr:col>2</xdr:col>
      <xdr:colOff>885825</xdr:colOff>
      <xdr:row>19</xdr:row>
      <xdr:rowOff>180975</xdr:rowOff>
    </xdr:to>
    <xdr:sp>
      <xdr:nvSpPr>
        <xdr:cNvPr id="1" name="直線コネクタ 9"/>
        <xdr:cNvSpPr>
          <a:spLocks/>
        </xdr:cNvSpPr>
      </xdr:nvSpPr>
      <xdr:spPr>
        <a:xfrm rot="10800000">
          <a:off x="3181350" y="36957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5"/>
  <sheetViews>
    <sheetView tabSelected="1" zoomScaleSheetLayoutView="100" workbookViewId="0" topLeftCell="A1">
      <selection activeCell="C24" sqref="C24"/>
    </sheetView>
  </sheetViews>
  <sheetFormatPr defaultColWidth="9.00390625" defaultRowHeight="13.5"/>
  <cols>
    <col min="1" max="1" width="3.625" style="3" customWidth="1"/>
    <col min="2" max="2" width="3.375" style="3" customWidth="1"/>
    <col min="3" max="3" width="38.75390625" style="3" customWidth="1"/>
    <col min="4" max="6" width="16.625" style="3" customWidth="1"/>
    <col min="7" max="7" width="1.4921875" style="3" customWidth="1"/>
    <col min="8" max="8" width="12.875" style="3" customWidth="1"/>
    <col min="9" max="16384" width="9.00390625" style="3" customWidth="1"/>
  </cols>
  <sheetData>
    <row r="1" ht="10.5" customHeight="1"/>
    <row r="2" spans="1:6" ht="15.75" customHeight="1">
      <c r="A2" s="35"/>
      <c r="B2" s="36"/>
      <c r="C2" s="35"/>
      <c r="D2" s="85" t="s">
        <v>153</v>
      </c>
      <c r="E2" s="85"/>
      <c r="F2" s="85"/>
    </row>
    <row r="3" spans="1:6" ht="13.5">
      <c r="A3" s="86" t="s">
        <v>121</v>
      </c>
      <c r="B3" s="86"/>
      <c r="C3" s="86"/>
      <c r="D3" s="86"/>
      <c r="E3" s="86"/>
      <c r="F3" s="86"/>
    </row>
    <row r="4" spans="1:6" ht="13.5">
      <c r="A4" s="86" t="s">
        <v>53</v>
      </c>
      <c r="B4" s="86"/>
      <c r="C4" s="86"/>
      <c r="D4" s="86"/>
      <c r="E4" s="86"/>
      <c r="F4" s="86"/>
    </row>
    <row r="5" spans="1:6" ht="13.5" customHeight="1">
      <c r="A5" s="35"/>
      <c r="B5" s="35"/>
      <c r="C5" s="35"/>
      <c r="D5" s="35"/>
      <c r="E5" s="35"/>
      <c r="F5" s="37" t="s">
        <v>29</v>
      </c>
    </row>
    <row r="6" spans="1:6" ht="14.25" customHeight="1">
      <c r="A6" s="87" t="s">
        <v>22</v>
      </c>
      <c r="B6" s="88"/>
      <c r="C6" s="89"/>
      <c r="D6" s="38" t="s">
        <v>164</v>
      </c>
      <c r="E6" s="38" t="s">
        <v>165</v>
      </c>
      <c r="F6" s="38" t="s">
        <v>166</v>
      </c>
    </row>
    <row r="7" spans="1:6" ht="14.25" customHeight="1">
      <c r="A7" s="90" t="s">
        <v>52</v>
      </c>
      <c r="B7" s="90" t="s">
        <v>8</v>
      </c>
      <c r="C7" s="76" t="s">
        <v>244</v>
      </c>
      <c r="D7" s="40"/>
      <c r="E7" s="40"/>
      <c r="F7" s="40"/>
    </row>
    <row r="8" spans="1:6" ht="14.25" customHeight="1">
      <c r="A8" s="91"/>
      <c r="B8" s="91"/>
      <c r="C8" s="76" t="s">
        <v>245</v>
      </c>
      <c r="D8" s="1"/>
      <c r="E8" s="1"/>
      <c r="F8" s="41"/>
    </row>
    <row r="9" spans="1:6" ht="14.25" customHeight="1">
      <c r="A9" s="91"/>
      <c r="B9" s="91"/>
      <c r="C9" s="39" t="s">
        <v>40</v>
      </c>
      <c r="D9" s="7">
        <f>SUM(D10:D12)</f>
        <v>7820000</v>
      </c>
      <c r="E9" s="7">
        <f>SUM(E10:E12)</f>
        <v>6766174</v>
      </c>
      <c r="F9" s="41">
        <f>SUM(D9-E9)</f>
        <v>1053826</v>
      </c>
    </row>
    <row r="10" spans="1:6" ht="14.25" customHeight="1">
      <c r="A10" s="91"/>
      <c r="B10" s="91"/>
      <c r="C10" s="39" t="s">
        <v>41</v>
      </c>
      <c r="D10" s="7">
        <v>3220000</v>
      </c>
      <c r="E10" s="7">
        <v>2612448</v>
      </c>
      <c r="F10" s="41">
        <f>SUM(D10-E10)</f>
        <v>607552</v>
      </c>
    </row>
    <row r="11" spans="1:6" ht="14.25" customHeight="1">
      <c r="A11" s="91"/>
      <c r="B11" s="91"/>
      <c r="C11" s="39" t="s">
        <v>42</v>
      </c>
      <c r="D11" s="7">
        <v>4600000</v>
      </c>
      <c r="E11" s="7">
        <v>4153726</v>
      </c>
      <c r="F11" s="41">
        <f>SUM(D11-E11)</f>
        <v>446274</v>
      </c>
    </row>
    <row r="12" spans="1:6" ht="14.25" customHeight="1">
      <c r="A12" s="91"/>
      <c r="B12" s="91"/>
      <c r="C12" s="39" t="s">
        <v>43</v>
      </c>
      <c r="D12" s="7">
        <v>0</v>
      </c>
      <c r="E12" s="7">
        <v>0</v>
      </c>
      <c r="F12" s="41">
        <f>SUM(D12-E12)</f>
        <v>0</v>
      </c>
    </row>
    <row r="13" spans="1:6" ht="14.25" customHeight="1">
      <c r="A13" s="91"/>
      <c r="B13" s="92"/>
      <c r="C13" s="76" t="s">
        <v>246</v>
      </c>
      <c r="D13" s="7">
        <f>SUM(D10:D12)</f>
        <v>7820000</v>
      </c>
      <c r="E13" s="7">
        <f>SUM(E10:E12)</f>
        <v>6766174</v>
      </c>
      <c r="F13" s="41">
        <f>SUM(D13-E13)</f>
        <v>1053826</v>
      </c>
    </row>
    <row r="14" spans="1:6" ht="14.25" customHeight="1">
      <c r="A14" s="91"/>
      <c r="B14" s="90" t="s">
        <v>7</v>
      </c>
      <c r="C14" s="76" t="s">
        <v>247</v>
      </c>
      <c r="D14" s="7"/>
      <c r="E14" s="7"/>
      <c r="F14" s="40"/>
    </row>
    <row r="15" spans="1:6" ht="14.25" customHeight="1">
      <c r="A15" s="91"/>
      <c r="B15" s="91"/>
      <c r="C15" s="39" t="s">
        <v>45</v>
      </c>
      <c r="D15" s="7">
        <f>SUM(D16:D18)</f>
        <v>7820000</v>
      </c>
      <c r="E15" s="7">
        <f>SUM(E16:E18)</f>
        <v>6352352</v>
      </c>
      <c r="F15" s="41">
        <f>SUM(D15-E15)</f>
        <v>1467648</v>
      </c>
    </row>
    <row r="16" spans="1:6" ht="14.25" customHeight="1">
      <c r="A16" s="91"/>
      <c r="B16" s="91"/>
      <c r="C16" s="39" t="s">
        <v>46</v>
      </c>
      <c r="D16" s="7">
        <v>3717000</v>
      </c>
      <c r="E16" s="7">
        <v>3470430</v>
      </c>
      <c r="F16" s="41">
        <f>SUM(D16-E16)</f>
        <v>246570</v>
      </c>
    </row>
    <row r="17" spans="1:6" ht="14.25" customHeight="1">
      <c r="A17" s="91"/>
      <c r="B17" s="91"/>
      <c r="C17" s="39" t="s">
        <v>47</v>
      </c>
      <c r="D17" s="7">
        <v>4103000</v>
      </c>
      <c r="E17" s="7">
        <v>2881922</v>
      </c>
      <c r="F17" s="41">
        <f>SUM(D17-E17)</f>
        <v>1221078</v>
      </c>
    </row>
    <row r="18" spans="1:6" ht="14.25" customHeight="1">
      <c r="A18" s="91"/>
      <c r="B18" s="91"/>
      <c r="C18" s="39" t="s">
        <v>48</v>
      </c>
      <c r="D18" s="7">
        <v>0</v>
      </c>
      <c r="E18" s="7">
        <v>0</v>
      </c>
      <c r="F18" s="41">
        <f>SUM(D18-E18)</f>
        <v>0</v>
      </c>
    </row>
    <row r="19" spans="1:6" ht="14.25" customHeight="1">
      <c r="A19" s="91"/>
      <c r="B19" s="91"/>
      <c r="C19" s="76" t="s">
        <v>248</v>
      </c>
      <c r="D19" s="7">
        <f>SUM(D16:D18)</f>
        <v>7820000</v>
      </c>
      <c r="E19" s="7">
        <f>SUM(E16:E18)</f>
        <v>6352352</v>
      </c>
      <c r="F19" s="41">
        <f>SUM(D19-E19)</f>
        <v>1467648</v>
      </c>
    </row>
    <row r="20" spans="1:8" ht="14.25" customHeight="1">
      <c r="A20" s="92"/>
      <c r="B20" s="93" t="s">
        <v>249</v>
      </c>
      <c r="C20" s="94"/>
      <c r="D20" s="7">
        <f>+D13-D19</f>
        <v>0</v>
      </c>
      <c r="E20" s="7">
        <f>+E13-E19</f>
        <v>413822</v>
      </c>
      <c r="F20" s="1">
        <f>+F13-F19</f>
        <v>-413822</v>
      </c>
      <c r="H20" s="3">
        <f>+F13-F19</f>
        <v>-413822</v>
      </c>
    </row>
    <row r="21" spans="1:6" ht="14.25" customHeight="1">
      <c r="A21" s="90" t="s">
        <v>67</v>
      </c>
      <c r="B21" s="90" t="s">
        <v>8</v>
      </c>
      <c r="C21" s="76" t="s">
        <v>250</v>
      </c>
      <c r="D21" s="40"/>
      <c r="E21" s="40"/>
      <c r="F21" s="40"/>
    </row>
    <row r="22" spans="1:6" ht="14.25" customHeight="1">
      <c r="A22" s="91"/>
      <c r="B22" s="91"/>
      <c r="C22" s="76" t="s">
        <v>251</v>
      </c>
      <c r="D22" s="40"/>
      <c r="E22" s="40"/>
      <c r="F22" s="40"/>
    </row>
    <row r="23" spans="1:6" ht="14.25" customHeight="1">
      <c r="A23" s="91"/>
      <c r="B23" s="91"/>
      <c r="C23" s="2" t="s">
        <v>56</v>
      </c>
      <c r="D23" s="7">
        <v>118050000</v>
      </c>
      <c r="E23" s="7">
        <v>115639655</v>
      </c>
      <c r="F23" s="7">
        <f>SUM(D23-E23)</f>
        <v>2410345</v>
      </c>
    </row>
    <row r="24" spans="1:6" ht="14.25" customHeight="1">
      <c r="A24" s="91"/>
      <c r="B24" s="91"/>
      <c r="C24" s="2" t="s">
        <v>57</v>
      </c>
      <c r="D24" s="7">
        <v>371400000</v>
      </c>
      <c r="E24" s="7">
        <v>363707100</v>
      </c>
      <c r="F24" s="7">
        <f aca="true" t="shared" si="0" ref="F24:F34">SUM(D24-E24)</f>
        <v>7692900</v>
      </c>
    </row>
    <row r="25" spans="1:6" ht="14.25" customHeight="1">
      <c r="A25" s="91"/>
      <c r="B25" s="91"/>
      <c r="C25" s="2" t="s">
        <v>58</v>
      </c>
      <c r="D25" s="7">
        <v>100000</v>
      </c>
      <c r="E25" s="7">
        <v>92890</v>
      </c>
      <c r="F25" s="7">
        <f t="shared" si="0"/>
        <v>7110</v>
      </c>
    </row>
    <row r="26" spans="1:6" ht="14.25" customHeight="1">
      <c r="A26" s="91"/>
      <c r="B26" s="91"/>
      <c r="C26" s="2" t="s">
        <v>252</v>
      </c>
      <c r="D26" s="7">
        <v>5430000</v>
      </c>
      <c r="E26" s="7">
        <v>5125145</v>
      </c>
      <c r="F26" s="7">
        <f t="shared" si="0"/>
        <v>304855</v>
      </c>
    </row>
    <row r="27" spans="1:10" ht="14.25" customHeight="1">
      <c r="A27" s="91"/>
      <c r="B27" s="91"/>
      <c r="C27" s="2" t="s">
        <v>59</v>
      </c>
      <c r="D27" s="7">
        <v>0</v>
      </c>
      <c r="E27" s="7">
        <v>0</v>
      </c>
      <c r="F27" s="7">
        <f t="shared" si="0"/>
        <v>0</v>
      </c>
      <c r="J27" s="42"/>
    </row>
    <row r="28" spans="1:6" ht="14.25" customHeight="1">
      <c r="A28" s="91"/>
      <c r="B28" s="91"/>
      <c r="C28" s="2" t="s">
        <v>253</v>
      </c>
      <c r="D28" s="7">
        <v>0</v>
      </c>
      <c r="E28" s="7">
        <v>0</v>
      </c>
      <c r="F28" s="7">
        <f t="shared" si="0"/>
        <v>0</v>
      </c>
    </row>
    <row r="29" spans="1:6" ht="14.25" customHeight="1">
      <c r="A29" s="91"/>
      <c r="B29" s="91"/>
      <c r="C29" s="2" t="s">
        <v>60</v>
      </c>
      <c r="D29" s="7">
        <v>1040000</v>
      </c>
      <c r="E29" s="7">
        <v>994778</v>
      </c>
      <c r="F29" s="7">
        <f t="shared" si="0"/>
        <v>45222</v>
      </c>
    </row>
    <row r="30" spans="1:6" ht="14.25" customHeight="1">
      <c r="A30" s="91"/>
      <c r="B30" s="91"/>
      <c r="C30" s="2" t="s">
        <v>76</v>
      </c>
      <c r="D30" s="2">
        <v>0</v>
      </c>
      <c r="E30" s="2">
        <v>0</v>
      </c>
      <c r="F30" s="7">
        <f>+D30-E30</f>
        <v>0</v>
      </c>
    </row>
    <row r="31" spans="1:10" ht="14.25" customHeight="1">
      <c r="A31" s="91"/>
      <c r="B31" s="91"/>
      <c r="C31" s="2" t="s">
        <v>77</v>
      </c>
      <c r="D31" s="7">
        <v>181000</v>
      </c>
      <c r="E31" s="7">
        <v>209336</v>
      </c>
      <c r="F31" s="7">
        <f>+D31-E31</f>
        <v>-28336</v>
      </c>
      <c r="J31" s="42"/>
    </row>
    <row r="32" spans="1:6" ht="14.25" customHeight="1">
      <c r="A32" s="91"/>
      <c r="B32" s="91"/>
      <c r="C32" s="2" t="s">
        <v>78</v>
      </c>
      <c r="D32" s="7">
        <v>0</v>
      </c>
      <c r="E32" s="7">
        <v>0</v>
      </c>
      <c r="F32" s="7">
        <f t="shared" si="0"/>
        <v>0</v>
      </c>
    </row>
    <row r="33" spans="1:6" ht="14.25" customHeight="1">
      <c r="A33" s="91"/>
      <c r="B33" s="91"/>
      <c r="C33" s="2" t="s">
        <v>79</v>
      </c>
      <c r="D33" s="7">
        <v>3180000</v>
      </c>
      <c r="E33" s="7">
        <v>2996500</v>
      </c>
      <c r="F33" s="7">
        <f t="shared" si="0"/>
        <v>183500</v>
      </c>
    </row>
    <row r="34" spans="1:6" ht="14.25" customHeight="1">
      <c r="A34" s="91"/>
      <c r="B34" s="92"/>
      <c r="C34" s="2" t="s">
        <v>254</v>
      </c>
      <c r="D34" s="7">
        <f>SUM(D23:D33)</f>
        <v>499381000</v>
      </c>
      <c r="E34" s="7">
        <f>SUM(E23:E33)</f>
        <v>488765404</v>
      </c>
      <c r="F34" s="7">
        <f t="shared" si="0"/>
        <v>10615596</v>
      </c>
    </row>
    <row r="35" spans="1:6" ht="14.25" customHeight="1">
      <c r="A35" s="91"/>
      <c r="B35" s="90" t="s">
        <v>7</v>
      </c>
      <c r="C35" s="75" t="s">
        <v>255</v>
      </c>
      <c r="D35" s="7"/>
      <c r="E35" s="7"/>
      <c r="F35" s="7"/>
    </row>
    <row r="36" spans="1:6" ht="14.25" customHeight="1">
      <c r="A36" s="91"/>
      <c r="B36" s="91"/>
      <c r="C36" s="2" t="s">
        <v>70</v>
      </c>
      <c r="D36" s="7">
        <v>251765000</v>
      </c>
      <c r="E36" s="7">
        <v>244717351</v>
      </c>
      <c r="F36" s="7">
        <f aca="true" t="shared" si="1" ref="F36:F42">+D36-E36</f>
        <v>7047649</v>
      </c>
    </row>
    <row r="37" spans="1:6" ht="14.25" customHeight="1">
      <c r="A37" s="91"/>
      <c r="B37" s="91"/>
      <c r="C37" s="2" t="s">
        <v>71</v>
      </c>
      <c r="D37" s="7">
        <v>45814500</v>
      </c>
      <c r="E37" s="7">
        <v>38508983</v>
      </c>
      <c r="F37" s="7">
        <f t="shared" si="1"/>
        <v>7305517</v>
      </c>
    </row>
    <row r="38" spans="1:6" ht="14.25" customHeight="1">
      <c r="A38" s="91"/>
      <c r="B38" s="91"/>
      <c r="C38" s="2" t="s">
        <v>72</v>
      </c>
      <c r="D38" s="7">
        <v>93350000</v>
      </c>
      <c r="E38" s="7">
        <v>84906246</v>
      </c>
      <c r="F38" s="7">
        <f t="shared" si="1"/>
        <v>8443754</v>
      </c>
    </row>
    <row r="39" spans="1:6" ht="14.25" customHeight="1">
      <c r="A39" s="91"/>
      <c r="B39" s="91"/>
      <c r="C39" s="2" t="s">
        <v>122</v>
      </c>
      <c r="D39" s="2">
        <v>530000</v>
      </c>
      <c r="E39" s="2">
        <v>528706</v>
      </c>
      <c r="F39" s="7">
        <f>+D39-E39</f>
        <v>1294</v>
      </c>
    </row>
    <row r="40" spans="1:6" ht="14.25" customHeight="1">
      <c r="A40" s="91"/>
      <c r="B40" s="91"/>
      <c r="C40" s="43" t="s">
        <v>86</v>
      </c>
      <c r="D40" s="7">
        <v>3180000</v>
      </c>
      <c r="E40" s="7">
        <v>2996500</v>
      </c>
      <c r="F40" s="7">
        <f>+D40-E40</f>
        <v>183500</v>
      </c>
    </row>
    <row r="41" spans="1:6" ht="14.25" customHeight="1">
      <c r="A41" s="91"/>
      <c r="B41" s="92"/>
      <c r="C41" s="2" t="s">
        <v>256</v>
      </c>
      <c r="D41" s="7">
        <f>SUM(D36:D40)</f>
        <v>394639500</v>
      </c>
      <c r="E41" s="7">
        <f>SUM(E36:E40)</f>
        <v>371657786</v>
      </c>
      <c r="F41" s="7">
        <f t="shared" si="1"/>
        <v>22981714</v>
      </c>
    </row>
    <row r="42" spans="1:8" ht="14.25" customHeight="1">
      <c r="A42" s="92"/>
      <c r="B42" s="93" t="s">
        <v>257</v>
      </c>
      <c r="C42" s="94"/>
      <c r="D42" s="2">
        <f>+D34-D41</f>
        <v>104741500</v>
      </c>
      <c r="E42" s="2">
        <f>+E34-E41</f>
        <v>117107618</v>
      </c>
      <c r="F42" s="7">
        <f t="shared" si="1"/>
        <v>-12366118</v>
      </c>
      <c r="H42" s="3">
        <f>+F34-F41</f>
        <v>-12366118</v>
      </c>
    </row>
    <row r="43" spans="1:6" ht="14.25" customHeight="1">
      <c r="A43" s="90" t="s">
        <v>23</v>
      </c>
      <c r="B43" s="90" t="s">
        <v>8</v>
      </c>
      <c r="C43" s="44" t="s">
        <v>123</v>
      </c>
      <c r="D43" s="1"/>
      <c r="E43" s="1"/>
      <c r="F43" s="41"/>
    </row>
    <row r="44" spans="1:6" ht="14.25" customHeight="1">
      <c r="A44" s="91"/>
      <c r="B44" s="91"/>
      <c r="C44" s="44" t="s">
        <v>124</v>
      </c>
      <c r="D44" s="1"/>
      <c r="E44" s="1"/>
      <c r="F44" s="41"/>
    </row>
    <row r="45" spans="1:6" ht="14.25" customHeight="1">
      <c r="A45" s="91"/>
      <c r="B45" s="91"/>
      <c r="C45" s="2" t="s">
        <v>96</v>
      </c>
      <c r="D45" s="2">
        <v>0</v>
      </c>
      <c r="E45" s="2">
        <v>0</v>
      </c>
      <c r="F45" s="7">
        <f>+D45-E45</f>
        <v>0</v>
      </c>
    </row>
    <row r="46" spans="1:10" ht="14.25" customHeight="1">
      <c r="A46" s="91"/>
      <c r="B46" s="91"/>
      <c r="C46" s="2" t="s">
        <v>97</v>
      </c>
      <c r="D46" s="7">
        <v>0</v>
      </c>
      <c r="E46" s="7">
        <v>0</v>
      </c>
      <c r="F46" s="7">
        <f>+D46-E46</f>
        <v>0</v>
      </c>
      <c r="J46" s="42"/>
    </row>
    <row r="47" spans="1:6" ht="14.25" customHeight="1">
      <c r="A47" s="91"/>
      <c r="B47" s="91"/>
      <c r="C47" s="2" t="s">
        <v>125</v>
      </c>
      <c r="D47" s="7">
        <v>0</v>
      </c>
      <c r="E47" s="7">
        <v>0</v>
      </c>
      <c r="F47" s="7">
        <f aca="true" t="shared" si="2" ref="F47:F52">+D47-E47</f>
        <v>0</v>
      </c>
    </row>
    <row r="48" spans="1:6" ht="14.25" customHeight="1">
      <c r="A48" s="91"/>
      <c r="B48" s="92"/>
      <c r="C48" s="43" t="s">
        <v>126</v>
      </c>
      <c r="D48" s="7">
        <f>SUM(D45:D47)</f>
        <v>0</v>
      </c>
      <c r="E48" s="7">
        <f>SUM(E45:E47)</f>
        <v>0</v>
      </c>
      <c r="F48" s="7">
        <f t="shared" si="2"/>
        <v>0</v>
      </c>
    </row>
    <row r="49" spans="1:6" ht="14.25" customHeight="1">
      <c r="A49" s="91"/>
      <c r="B49" s="46"/>
      <c r="C49" s="44" t="s">
        <v>127</v>
      </c>
      <c r="D49" s="7"/>
      <c r="E49" s="7"/>
      <c r="F49" s="7"/>
    </row>
    <row r="50" spans="1:6" ht="14.25" customHeight="1">
      <c r="A50" s="91"/>
      <c r="B50" s="91" t="s">
        <v>7</v>
      </c>
      <c r="C50" s="2" t="s">
        <v>128</v>
      </c>
      <c r="D50" s="7">
        <v>66150000</v>
      </c>
      <c r="E50" s="7">
        <v>59463720</v>
      </c>
      <c r="F50" s="7">
        <f t="shared" si="2"/>
        <v>6686280</v>
      </c>
    </row>
    <row r="51" spans="1:6" ht="14.25" customHeight="1">
      <c r="A51" s="91"/>
      <c r="B51" s="91"/>
      <c r="C51" s="2" t="s">
        <v>129</v>
      </c>
      <c r="D51" s="7">
        <v>0</v>
      </c>
      <c r="E51" s="7">
        <v>0</v>
      </c>
      <c r="F51" s="7">
        <f t="shared" si="2"/>
        <v>0</v>
      </c>
    </row>
    <row r="52" spans="1:6" ht="14.25" customHeight="1">
      <c r="A52" s="91"/>
      <c r="B52" s="91"/>
      <c r="C52" s="2" t="s">
        <v>258</v>
      </c>
      <c r="D52" s="7">
        <v>0</v>
      </c>
      <c r="E52" s="7">
        <v>0</v>
      </c>
      <c r="F52" s="7">
        <f t="shared" si="2"/>
        <v>0</v>
      </c>
    </row>
    <row r="53" spans="1:6" ht="14.25" customHeight="1">
      <c r="A53" s="91"/>
      <c r="B53" s="92"/>
      <c r="C53" s="43" t="s">
        <v>130</v>
      </c>
      <c r="D53" s="7">
        <f>SUM(D50:D52)</f>
        <v>66150000</v>
      </c>
      <c r="E53" s="7">
        <f>SUM(E50:E52)</f>
        <v>59463720</v>
      </c>
      <c r="F53" s="7">
        <f>+D53-E53</f>
        <v>6686280</v>
      </c>
    </row>
    <row r="54" spans="1:8" ht="14.25" customHeight="1">
      <c r="A54" s="92"/>
      <c r="B54" s="93" t="s">
        <v>131</v>
      </c>
      <c r="C54" s="94"/>
      <c r="D54" s="7">
        <f>+D48-D53</f>
        <v>-66150000</v>
      </c>
      <c r="E54" s="7">
        <f>+E48-E53</f>
        <v>-59463720</v>
      </c>
      <c r="F54" s="7">
        <f>+D54-E54</f>
        <v>-6686280</v>
      </c>
      <c r="H54" s="3">
        <f>+F48-F53</f>
        <v>-6686280</v>
      </c>
    </row>
    <row r="55" spans="1:6" ht="14.25" customHeight="1">
      <c r="A55" s="90" t="s">
        <v>132</v>
      </c>
      <c r="B55" s="90" t="s">
        <v>8</v>
      </c>
      <c r="C55" s="44" t="s">
        <v>133</v>
      </c>
      <c r="D55" s="7"/>
      <c r="E55" s="7"/>
      <c r="F55" s="1"/>
    </row>
    <row r="56" spans="1:6" ht="14.25" customHeight="1">
      <c r="A56" s="91"/>
      <c r="B56" s="91"/>
      <c r="C56" s="43" t="s">
        <v>134</v>
      </c>
      <c r="D56" s="7"/>
      <c r="E56" s="7"/>
      <c r="F56" s="1"/>
    </row>
    <row r="57" spans="1:6" ht="14.25" customHeight="1">
      <c r="A57" s="91"/>
      <c r="B57" s="91"/>
      <c r="C57" s="2" t="s">
        <v>135</v>
      </c>
      <c r="D57" s="7">
        <v>0</v>
      </c>
      <c r="E57" s="7">
        <v>0</v>
      </c>
      <c r="F57" s="7">
        <f aca="true" t="shared" si="3" ref="F57:F62">+D57-E57</f>
        <v>0</v>
      </c>
    </row>
    <row r="58" spans="1:6" ht="14.25" customHeight="1">
      <c r="A58" s="91"/>
      <c r="B58" s="91"/>
      <c r="C58" s="2" t="s">
        <v>136</v>
      </c>
      <c r="D58" s="7">
        <v>0</v>
      </c>
      <c r="E58" s="7">
        <v>0</v>
      </c>
      <c r="F58" s="7">
        <f t="shared" si="3"/>
        <v>0</v>
      </c>
    </row>
    <row r="59" spans="1:6" ht="14.25" customHeight="1">
      <c r="A59" s="91"/>
      <c r="B59" s="91"/>
      <c r="C59" s="2" t="s">
        <v>137</v>
      </c>
      <c r="D59" s="7">
        <v>0</v>
      </c>
      <c r="E59" s="7">
        <v>0</v>
      </c>
      <c r="F59" s="7">
        <f t="shared" si="3"/>
        <v>0</v>
      </c>
    </row>
    <row r="60" spans="1:6" ht="14.25" customHeight="1">
      <c r="A60" s="91"/>
      <c r="B60" s="91"/>
      <c r="C60" s="2" t="s">
        <v>138</v>
      </c>
      <c r="D60" s="7">
        <v>60000000</v>
      </c>
      <c r="E60" s="7">
        <v>60000000</v>
      </c>
      <c r="F60" s="7">
        <f t="shared" si="3"/>
        <v>0</v>
      </c>
    </row>
    <row r="61" spans="1:6" ht="14.25" customHeight="1">
      <c r="A61" s="91"/>
      <c r="B61" s="91"/>
      <c r="C61" s="2" t="s">
        <v>139</v>
      </c>
      <c r="D61" s="7">
        <v>1500000</v>
      </c>
      <c r="E61" s="7">
        <v>1295316</v>
      </c>
      <c r="F61" s="7">
        <f t="shared" si="3"/>
        <v>204684</v>
      </c>
    </row>
    <row r="62" spans="1:6" ht="14.25" customHeight="1">
      <c r="A62" s="91"/>
      <c r="B62" s="92"/>
      <c r="C62" s="2" t="s">
        <v>146</v>
      </c>
      <c r="D62" s="7">
        <f>SUM(D57:D61)</f>
        <v>61500000</v>
      </c>
      <c r="E62" s="7">
        <f>SUM(E57:E61)</f>
        <v>61295316</v>
      </c>
      <c r="F62" s="7">
        <f t="shared" si="3"/>
        <v>204684</v>
      </c>
    </row>
    <row r="63" spans="1:6" ht="14.25" customHeight="1">
      <c r="A63" s="91"/>
      <c r="B63" s="47"/>
      <c r="C63" s="43" t="s">
        <v>140</v>
      </c>
      <c r="D63" s="7"/>
      <c r="E63" s="7"/>
      <c r="F63" s="2"/>
    </row>
    <row r="64" spans="1:6" ht="14.25" customHeight="1">
      <c r="A64" s="91"/>
      <c r="B64" s="91" t="s">
        <v>7</v>
      </c>
      <c r="C64" s="2" t="s">
        <v>141</v>
      </c>
      <c r="D64" s="7">
        <v>22090000</v>
      </c>
      <c r="E64" s="7">
        <v>22030000</v>
      </c>
      <c r="F64" s="7">
        <f aca="true" t="shared" si="4" ref="F64:F72">+D64-E64</f>
        <v>60000</v>
      </c>
    </row>
    <row r="65" spans="1:6" ht="14.25" customHeight="1">
      <c r="A65" s="91"/>
      <c r="B65" s="91"/>
      <c r="C65" s="2" t="s">
        <v>142</v>
      </c>
      <c r="D65" s="7">
        <v>0</v>
      </c>
      <c r="E65" s="7">
        <v>0</v>
      </c>
      <c r="F65" s="7">
        <f t="shared" si="4"/>
        <v>0</v>
      </c>
    </row>
    <row r="66" spans="1:6" ht="14.25" customHeight="1">
      <c r="A66" s="91"/>
      <c r="B66" s="91"/>
      <c r="C66" s="2" t="s">
        <v>143</v>
      </c>
      <c r="D66" s="7">
        <v>0</v>
      </c>
      <c r="E66" s="7">
        <v>0</v>
      </c>
      <c r="F66" s="7">
        <f t="shared" si="4"/>
        <v>0</v>
      </c>
    </row>
    <row r="67" spans="1:6" ht="14.25" customHeight="1">
      <c r="A67" s="91"/>
      <c r="B67" s="91"/>
      <c r="C67" s="2" t="s">
        <v>144</v>
      </c>
      <c r="D67" s="7">
        <v>3180000</v>
      </c>
      <c r="E67" s="7">
        <v>2996500</v>
      </c>
      <c r="F67" s="7">
        <f t="shared" si="4"/>
        <v>183500</v>
      </c>
    </row>
    <row r="68" spans="1:6" ht="14.25" customHeight="1">
      <c r="A68" s="91"/>
      <c r="B68" s="91"/>
      <c r="C68" s="2" t="s">
        <v>145</v>
      </c>
      <c r="D68" s="7"/>
      <c r="E68" s="7"/>
      <c r="F68" s="7"/>
    </row>
    <row r="69" spans="1:6" ht="14.25" customHeight="1">
      <c r="A69" s="91"/>
      <c r="B69" s="91"/>
      <c r="C69" s="2" t="s">
        <v>147</v>
      </c>
      <c r="D69" s="7">
        <f>SUM(D64:D67)</f>
        <v>25270000</v>
      </c>
      <c r="E69" s="7">
        <f>SUM(E64:E67)</f>
        <v>25026500</v>
      </c>
      <c r="F69" s="7">
        <f t="shared" si="4"/>
        <v>243500</v>
      </c>
    </row>
    <row r="70" spans="1:8" ht="14.25" customHeight="1">
      <c r="A70" s="92"/>
      <c r="B70" s="93" t="s">
        <v>148</v>
      </c>
      <c r="C70" s="94"/>
      <c r="D70" s="7">
        <f>+D62-D69</f>
        <v>36230000</v>
      </c>
      <c r="E70" s="7">
        <f>+E62-E69</f>
        <v>36268816</v>
      </c>
      <c r="F70" s="7">
        <f t="shared" si="4"/>
        <v>-38816</v>
      </c>
      <c r="H70" s="3">
        <f>+F62-F69</f>
        <v>-38816</v>
      </c>
    </row>
    <row r="71" spans="1:6" ht="14.25" customHeight="1">
      <c r="A71" s="93" t="s">
        <v>149</v>
      </c>
      <c r="B71" s="99"/>
      <c r="C71" s="94"/>
      <c r="D71" s="7">
        <v>0</v>
      </c>
      <c r="E71" s="7">
        <v>0</v>
      </c>
      <c r="F71" s="7">
        <f t="shared" si="4"/>
        <v>0</v>
      </c>
    </row>
    <row r="72" spans="1:10" ht="14.25" customHeight="1">
      <c r="A72" s="96" t="s">
        <v>150</v>
      </c>
      <c r="B72" s="96"/>
      <c r="C72" s="96"/>
      <c r="D72" s="2">
        <f>+D20+D42+D54+D70-D71</f>
        <v>74821500</v>
      </c>
      <c r="E72" s="2">
        <f>+E20+E42+E54+E70-E71</f>
        <v>94326536</v>
      </c>
      <c r="F72" s="7">
        <f t="shared" si="4"/>
        <v>-19505036</v>
      </c>
      <c r="G72" s="42"/>
      <c r="H72" s="3">
        <f>+H20+H42+H54+H70-H71</f>
        <v>-19505036</v>
      </c>
      <c r="J72" s="42"/>
    </row>
    <row r="73" spans="1:10" ht="14.25" customHeight="1">
      <c r="A73" s="95" t="s">
        <v>151</v>
      </c>
      <c r="B73" s="95"/>
      <c r="C73" s="95"/>
      <c r="D73" s="41">
        <v>185482393</v>
      </c>
      <c r="E73" s="41">
        <v>185482393</v>
      </c>
      <c r="F73" s="2">
        <f>+D73-E73</f>
        <v>0</v>
      </c>
      <c r="G73" s="42"/>
      <c r="J73" s="42"/>
    </row>
    <row r="74" spans="1:8" ht="18" customHeight="1">
      <c r="A74" s="96" t="s">
        <v>152</v>
      </c>
      <c r="B74" s="96"/>
      <c r="C74" s="96"/>
      <c r="D74" s="48">
        <f>SUM(D72+D73)</f>
        <v>260303893</v>
      </c>
      <c r="E74" s="7">
        <f>SUM(E72+E73)</f>
        <v>279808929</v>
      </c>
      <c r="F74" s="2">
        <f>+D74-E74</f>
        <v>-19505036</v>
      </c>
      <c r="G74" s="42"/>
      <c r="H74" s="3">
        <f>SUM(H72:H73)</f>
        <v>-19505036</v>
      </c>
    </row>
    <row r="75" spans="1:7" ht="45" customHeight="1">
      <c r="A75" s="97"/>
      <c r="B75" s="97"/>
      <c r="C75" s="97"/>
      <c r="D75" s="97"/>
      <c r="E75" s="97"/>
      <c r="F75" s="98"/>
      <c r="G75" s="97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 password="8B5F" sheet="1"/>
  <mergeCells count="25">
    <mergeCell ref="A73:C73"/>
    <mergeCell ref="A74:C74"/>
    <mergeCell ref="A75:G75"/>
    <mergeCell ref="A55:A70"/>
    <mergeCell ref="B55:B62"/>
    <mergeCell ref="B64:B69"/>
    <mergeCell ref="B70:C70"/>
    <mergeCell ref="A71:C71"/>
    <mergeCell ref="A72:C72"/>
    <mergeCell ref="A21:A42"/>
    <mergeCell ref="B21:B34"/>
    <mergeCell ref="B35:B41"/>
    <mergeCell ref="B42:C42"/>
    <mergeCell ref="A43:A54"/>
    <mergeCell ref="B43:B48"/>
    <mergeCell ref="B50:B53"/>
    <mergeCell ref="B54:C54"/>
    <mergeCell ref="D2:F2"/>
    <mergeCell ref="A3:F3"/>
    <mergeCell ref="A4:F4"/>
    <mergeCell ref="A6:C6"/>
    <mergeCell ref="A7:A20"/>
    <mergeCell ref="B7:B13"/>
    <mergeCell ref="B14:B19"/>
    <mergeCell ref="B20:C20"/>
  </mergeCells>
  <printOptions horizontalCentered="1"/>
  <pageMargins left="0" right="0" top="0.3937007874015748" bottom="0" header="0" footer="0"/>
  <pageSetup firstPageNumber="11" useFirstPageNumber="1" fitToHeight="1" fitToWidth="1" horizontalDpi="300" verticalDpi="300" orientation="portrait" paperSize="9" scale="85" r:id="rId1"/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5"/>
  <sheetViews>
    <sheetView zoomScaleSheetLayoutView="100" workbookViewId="0" topLeftCell="A1">
      <selection activeCell="E72" sqref="E72"/>
    </sheetView>
  </sheetViews>
  <sheetFormatPr defaultColWidth="9.00390625" defaultRowHeight="13.5"/>
  <cols>
    <col min="1" max="1" width="3.625" style="3" customWidth="1"/>
    <col min="2" max="2" width="3.375" style="3" customWidth="1"/>
    <col min="3" max="3" width="37.00390625" style="3" customWidth="1"/>
    <col min="4" max="9" width="12.625" style="3" customWidth="1"/>
    <col min="10" max="10" width="1.625" style="3" customWidth="1"/>
    <col min="11" max="11" width="16.375" style="3" customWidth="1"/>
    <col min="12" max="16384" width="9.00390625" style="3" customWidth="1"/>
  </cols>
  <sheetData>
    <row r="1" ht="15.75" customHeight="1"/>
    <row r="2" spans="1:9" ht="15.75" customHeight="1">
      <c r="A2" s="35"/>
      <c r="B2" s="36"/>
      <c r="C2" s="35"/>
      <c r="D2" s="85" t="s">
        <v>161</v>
      </c>
      <c r="E2" s="85"/>
      <c r="F2" s="85"/>
      <c r="G2" s="85"/>
      <c r="H2" s="85"/>
      <c r="I2" s="85"/>
    </row>
    <row r="3" spans="1:9" ht="13.5">
      <c r="A3" s="86" t="s">
        <v>162</v>
      </c>
      <c r="B3" s="86"/>
      <c r="C3" s="86"/>
      <c r="D3" s="86"/>
      <c r="E3" s="86"/>
      <c r="F3" s="86"/>
      <c r="G3" s="86"/>
      <c r="H3" s="86"/>
      <c r="I3" s="86"/>
    </row>
    <row r="4" spans="1:9" ht="13.5">
      <c r="A4" s="86" t="s">
        <v>53</v>
      </c>
      <c r="B4" s="86"/>
      <c r="C4" s="86"/>
      <c r="D4" s="86"/>
      <c r="E4" s="86"/>
      <c r="F4" s="86"/>
      <c r="G4" s="86"/>
      <c r="H4" s="86"/>
      <c r="I4" s="86"/>
    </row>
    <row r="5" spans="1:9" ht="13.5" customHeight="1">
      <c r="A5" s="35"/>
      <c r="B5" s="35"/>
      <c r="C5" s="35"/>
      <c r="D5" s="35"/>
      <c r="E5" s="35"/>
      <c r="F5" s="37"/>
      <c r="I5" s="37" t="s">
        <v>29</v>
      </c>
    </row>
    <row r="6" spans="1:9" ht="14.25" customHeight="1">
      <c r="A6" s="87" t="s">
        <v>22</v>
      </c>
      <c r="B6" s="88"/>
      <c r="C6" s="89"/>
      <c r="D6" s="49" t="s">
        <v>9</v>
      </c>
      <c r="E6" s="49" t="s">
        <v>154</v>
      </c>
      <c r="F6" s="49" t="s">
        <v>155</v>
      </c>
      <c r="G6" s="49" t="s">
        <v>156</v>
      </c>
      <c r="H6" s="49" t="s">
        <v>157</v>
      </c>
      <c r="I6" s="49" t="s">
        <v>158</v>
      </c>
    </row>
    <row r="7" spans="1:9" ht="14.25" customHeight="1">
      <c r="A7" s="90" t="s">
        <v>52</v>
      </c>
      <c r="B7" s="90" t="s">
        <v>8</v>
      </c>
      <c r="C7" s="76" t="s">
        <v>244</v>
      </c>
      <c r="D7" s="7"/>
      <c r="E7" s="7"/>
      <c r="F7" s="7"/>
      <c r="G7" s="7"/>
      <c r="H7" s="50"/>
      <c r="I7" s="7"/>
    </row>
    <row r="8" spans="1:9" ht="14.25" customHeight="1">
      <c r="A8" s="91"/>
      <c r="B8" s="91"/>
      <c r="C8" s="76" t="s">
        <v>245</v>
      </c>
      <c r="D8" s="4"/>
      <c r="E8" s="4"/>
      <c r="F8" s="4"/>
      <c r="G8" s="4"/>
      <c r="H8" s="51"/>
      <c r="I8" s="4"/>
    </row>
    <row r="9" spans="1:11" ht="14.25" customHeight="1">
      <c r="A9" s="91"/>
      <c r="B9" s="91"/>
      <c r="C9" s="39" t="s">
        <v>40</v>
      </c>
      <c r="D9" s="4">
        <f>SUM(D10:D12)</f>
        <v>7820000</v>
      </c>
      <c r="E9" s="4">
        <v>0</v>
      </c>
      <c r="F9" s="4">
        <v>0</v>
      </c>
      <c r="G9" s="4">
        <v>0</v>
      </c>
      <c r="H9" s="4">
        <v>0</v>
      </c>
      <c r="I9" s="4">
        <f>SUM(I10:I12)</f>
        <v>7820000</v>
      </c>
      <c r="K9" s="3">
        <f>SUM(E9:I9)</f>
        <v>7820000</v>
      </c>
    </row>
    <row r="10" spans="1:11" ht="14.25" customHeight="1">
      <c r="A10" s="91"/>
      <c r="B10" s="91"/>
      <c r="C10" s="39" t="s">
        <v>41</v>
      </c>
      <c r="D10" s="4">
        <v>3220000</v>
      </c>
      <c r="E10" s="4">
        <v>0</v>
      </c>
      <c r="F10" s="4">
        <v>0</v>
      </c>
      <c r="G10" s="4">
        <v>0</v>
      </c>
      <c r="H10" s="4">
        <v>0</v>
      </c>
      <c r="I10" s="4">
        <v>3220000</v>
      </c>
      <c r="K10" s="3">
        <f>SUM(E10:I10)</f>
        <v>3220000</v>
      </c>
    </row>
    <row r="11" spans="1:11" ht="14.25" customHeight="1">
      <c r="A11" s="91"/>
      <c r="B11" s="91"/>
      <c r="C11" s="39" t="s">
        <v>42</v>
      </c>
      <c r="D11" s="4">
        <v>4600000</v>
      </c>
      <c r="E11" s="4">
        <v>0</v>
      </c>
      <c r="F11" s="4">
        <v>0</v>
      </c>
      <c r="G11" s="4">
        <v>0</v>
      </c>
      <c r="H11" s="4">
        <v>0</v>
      </c>
      <c r="I11" s="4">
        <v>4600000</v>
      </c>
      <c r="K11" s="3">
        <f>SUM(E11:I11)</f>
        <v>4600000</v>
      </c>
    </row>
    <row r="12" spans="1:11" ht="14.25" customHeight="1">
      <c r="A12" s="91"/>
      <c r="B12" s="91"/>
      <c r="C12" s="39" t="s">
        <v>43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K12" s="3">
        <f>SUM(E12:I12)</f>
        <v>0</v>
      </c>
    </row>
    <row r="13" spans="1:11" ht="14.25" customHeight="1">
      <c r="A13" s="91"/>
      <c r="B13" s="92"/>
      <c r="C13" s="76" t="s">
        <v>246</v>
      </c>
      <c r="D13" s="4">
        <f>SUM(D10:D12)</f>
        <v>7820000</v>
      </c>
      <c r="E13" s="4">
        <v>0</v>
      </c>
      <c r="F13" s="4">
        <v>0</v>
      </c>
      <c r="G13" s="4">
        <v>0</v>
      </c>
      <c r="H13" s="4">
        <v>0</v>
      </c>
      <c r="I13" s="4">
        <f>SUM(I10:I12)</f>
        <v>7820000</v>
      </c>
      <c r="K13" s="3">
        <f>SUM(E13:I13)</f>
        <v>7820000</v>
      </c>
    </row>
    <row r="14" spans="1:9" ht="14.25" customHeight="1">
      <c r="A14" s="91"/>
      <c r="B14" s="90" t="s">
        <v>7</v>
      </c>
      <c r="C14" s="76" t="s">
        <v>247</v>
      </c>
      <c r="D14" s="4"/>
      <c r="E14" s="4"/>
      <c r="F14" s="4"/>
      <c r="G14" s="4"/>
      <c r="H14" s="51"/>
      <c r="I14" s="4"/>
    </row>
    <row r="15" spans="1:11" ht="14.25" customHeight="1">
      <c r="A15" s="91"/>
      <c r="B15" s="91"/>
      <c r="C15" s="39" t="s">
        <v>45</v>
      </c>
      <c r="D15" s="4">
        <f aca="true" t="shared" si="0" ref="D15:I15">SUM(D16:D18)</f>
        <v>7820000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f t="shared" si="0"/>
        <v>0</v>
      </c>
      <c r="I15" s="4">
        <f t="shared" si="0"/>
        <v>7820000</v>
      </c>
      <c r="K15" s="3">
        <f aca="true" t="shared" si="1" ref="K15:K20">SUM(E15:I15)</f>
        <v>7820000</v>
      </c>
    </row>
    <row r="16" spans="1:11" ht="14.25" customHeight="1">
      <c r="A16" s="91"/>
      <c r="B16" s="91"/>
      <c r="C16" s="39" t="s">
        <v>46</v>
      </c>
      <c r="D16" s="4">
        <v>3717000</v>
      </c>
      <c r="E16" s="4">
        <v>0</v>
      </c>
      <c r="F16" s="4">
        <v>0</v>
      </c>
      <c r="G16" s="4">
        <v>0</v>
      </c>
      <c r="H16" s="51"/>
      <c r="I16" s="4">
        <v>3717000</v>
      </c>
      <c r="K16" s="3">
        <f t="shared" si="1"/>
        <v>3717000</v>
      </c>
    </row>
    <row r="17" spans="1:11" ht="14.25" customHeight="1">
      <c r="A17" s="91"/>
      <c r="B17" s="91"/>
      <c r="C17" s="39" t="s">
        <v>47</v>
      </c>
      <c r="D17" s="4">
        <v>4103000</v>
      </c>
      <c r="E17" s="4">
        <v>0</v>
      </c>
      <c r="F17" s="4">
        <v>0</v>
      </c>
      <c r="G17" s="4">
        <v>0</v>
      </c>
      <c r="H17" s="4">
        <v>0</v>
      </c>
      <c r="I17" s="4">
        <v>4103000</v>
      </c>
      <c r="K17" s="3">
        <f t="shared" si="1"/>
        <v>4103000</v>
      </c>
    </row>
    <row r="18" spans="1:11" ht="14.25" customHeight="1">
      <c r="A18" s="91"/>
      <c r="B18" s="91"/>
      <c r="C18" s="39" t="s">
        <v>48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K18" s="3">
        <f t="shared" si="1"/>
        <v>0</v>
      </c>
    </row>
    <row r="19" spans="1:11" ht="14.25" customHeight="1">
      <c r="A19" s="91"/>
      <c r="B19" s="91"/>
      <c r="C19" s="76" t="s">
        <v>248</v>
      </c>
      <c r="D19" s="4">
        <f aca="true" t="shared" si="2" ref="D19:I19">SUM(D16:D18)</f>
        <v>7820000</v>
      </c>
      <c r="E19" s="4">
        <f t="shared" si="2"/>
        <v>0</v>
      </c>
      <c r="F19" s="4">
        <f t="shared" si="2"/>
        <v>0</v>
      </c>
      <c r="G19" s="4">
        <f t="shared" si="2"/>
        <v>0</v>
      </c>
      <c r="H19" s="4">
        <f t="shared" si="2"/>
        <v>0</v>
      </c>
      <c r="I19" s="4">
        <f t="shared" si="2"/>
        <v>7820000</v>
      </c>
      <c r="K19" s="3">
        <f t="shared" si="1"/>
        <v>7820000</v>
      </c>
    </row>
    <row r="20" spans="1:11" ht="14.25" customHeight="1">
      <c r="A20" s="92"/>
      <c r="B20" s="93" t="s">
        <v>249</v>
      </c>
      <c r="C20" s="94"/>
      <c r="D20" s="4">
        <f aca="true" t="shared" si="3" ref="D20:I20">+D13-D19</f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K20" s="3">
        <f t="shared" si="1"/>
        <v>0</v>
      </c>
    </row>
    <row r="21" spans="1:9" ht="14.25" customHeight="1">
      <c r="A21" s="90" t="s">
        <v>67</v>
      </c>
      <c r="B21" s="90" t="s">
        <v>8</v>
      </c>
      <c r="C21" s="76" t="s">
        <v>250</v>
      </c>
      <c r="D21" s="4"/>
      <c r="E21" s="4"/>
      <c r="F21" s="4"/>
      <c r="G21" s="4"/>
      <c r="H21" s="51"/>
      <c r="I21" s="4"/>
    </row>
    <row r="22" spans="1:9" ht="14.25" customHeight="1">
      <c r="A22" s="91"/>
      <c r="B22" s="91"/>
      <c r="C22" s="76" t="s">
        <v>251</v>
      </c>
      <c r="D22" s="4"/>
      <c r="E22" s="4"/>
      <c r="F22" s="4"/>
      <c r="G22" s="4"/>
      <c r="H22" s="4"/>
      <c r="I22" s="4"/>
    </row>
    <row r="23" spans="1:11" ht="14.25" customHeight="1">
      <c r="A23" s="91"/>
      <c r="B23" s="91"/>
      <c r="C23" s="2" t="s">
        <v>56</v>
      </c>
      <c r="D23" s="4">
        <v>118050000</v>
      </c>
      <c r="E23" s="4">
        <v>0</v>
      </c>
      <c r="F23" s="4">
        <v>0</v>
      </c>
      <c r="G23" s="4">
        <v>118050000</v>
      </c>
      <c r="H23" s="4">
        <v>0</v>
      </c>
      <c r="I23" s="4">
        <v>0</v>
      </c>
      <c r="K23" s="3">
        <f aca="true" t="shared" si="4" ref="K23:K34">SUM(E23:I23)</f>
        <v>118050000</v>
      </c>
    </row>
    <row r="24" spans="1:11" ht="14.25" customHeight="1">
      <c r="A24" s="91"/>
      <c r="B24" s="91"/>
      <c r="C24" s="2" t="s">
        <v>57</v>
      </c>
      <c r="D24" s="4">
        <v>371400000</v>
      </c>
      <c r="E24" s="4">
        <v>0</v>
      </c>
      <c r="F24" s="4">
        <v>321900000</v>
      </c>
      <c r="G24" s="4">
        <v>0</v>
      </c>
      <c r="H24" s="4">
        <v>0</v>
      </c>
      <c r="I24" s="5">
        <v>49500000</v>
      </c>
      <c r="K24" s="3">
        <f t="shared" si="4"/>
        <v>371400000</v>
      </c>
    </row>
    <row r="25" spans="1:11" ht="14.25" customHeight="1">
      <c r="A25" s="91"/>
      <c r="B25" s="91"/>
      <c r="C25" s="2" t="s">
        <v>58</v>
      </c>
      <c r="D25" s="4">
        <v>100000</v>
      </c>
      <c r="E25" s="4">
        <v>0</v>
      </c>
      <c r="F25" s="4">
        <v>100000</v>
      </c>
      <c r="G25" s="4">
        <v>0</v>
      </c>
      <c r="H25" s="4">
        <v>0</v>
      </c>
      <c r="I25" s="5">
        <v>0</v>
      </c>
      <c r="K25" s="3">
        <f t="shared" si="4"/>
        <v>100000</v>
      </c>
    </row>
    <row r="26" spans="1:11" ht="14.25" customHeight="1">
      <c r="A26" s="91"/>
      <c r="B26" s="91"/>
      <c r="C26" s="2" t="s">
        <v>252</v>
      </c>
      <c r="D26" s="4">
        <v>5430000</v>
      </c>
      <c r="E26" s="4">
        <v>0</v>
      </c>
      <c r="F26" s="4">
        <v>0</v>
      </c>
      <c r="G26" s="4">
        <v>0</v>
      </c>
      <c r="H26" s="4">
        <v>5430000</v>
      </c>
      <c r="I26" s="5">
        <v>0</v>
      </c>
      <c r="K26" s="3">
        <f t="shared" si="4"/>
        <v>5430000</v>
      </c>
    </row>
    <row r="27" spans="1:11" ht="14.25" customHeight="1">
      <c r="A27" s="91"/>
      <c r="B27" s="91"/>
      <c r="C27" s="2" t="s">
        <v>59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5">
        <v>0</v>
      </c>
      <c r="J27" s="42"/>
      <c r="K27" s="3">
        <f t="shared" si="4"/>
        <v>0</v>
      </c>
    </row>
    <row r="28" spans="1:11" ht="14.25" customHeight="1">
      <c r="A28" s="91"/>
      <c r="B28" s="91"/>
      <c r="C28" s="2" t="s">
        <v>253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5">
        <v>0</v>
      </c>
      <c r="K28" s="3">
        <f t="shared" si="4"/>
        <v>0</v>
      </c>
    </row>
    <row r="29" spans="1:11" ht="14.25" customHeight="1">
      <c r="A29" s="91"/>
      <c r="B29" s="91"/>
      <c r="C29" s="2" t="s">
        <v>60</v>
      </c>
      <c r="D29" s="4">
        <v>1040000</v>
      </c>
      <c r="E29" s="4">
        <v>630000</v>
      </c>
      <c r="F29" s="4">
        <v>280000</v>
      </c>
      <c r="G29" s="4">
        <v>130000</v>
      </c>
      <c r="H29" s="4">
        <v>0</v>
      </c>
      <c r="I29" s="5">
        <v>0</v>
      </c>
      <c r="K29" s="3">
        <f t="shared" si="4"/>
        <v>1040000</v>
      </c>
    </row>
    <row r="30" spans="1:11" ht="14.25" customHeight="1">
      <c r="A30" s="91"/>
      <c r="B30" s="91"/>
      <c r="C30" s="2" t="s">
        <v>76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5">
        <v>0</v>
      </c>
      <c r="K30" s="3">
        <f t="shared" si="4"/>
        <v>0</v>
      </c>
    </row>
    <row r="31" spans="1:11" ht="14.25" customHeight="1">
      <c r="A31" s="91"/>
      <c r="B31" s="91"/>
      <c r="C31" s="2" t="s">
        <v>77</v>
      </c>
      <c r="D31" s="4">
        <v>181000</v>
      </c>
      <c r="E31" s="4">
        <v>100000</v>
      </c>
      <c r="F31" s="4">
        <v>80000</v>
      </c>
      <c r="G31" s="4">
        <v>0</v>
      </c>
      <c r="H31" s="4">
        <v>0</v>
      </c>
      <c r="I31" s="5">
        <v>1000</v>
      </c>
      <c r="J31" s="42"/>
      <c r="K31" s="3">
        <f t="shared" si="4"/>
        <v>181000</v>
      </c>
    </row>
    <row r="32" spans="1:11" ht="14.25" customHeight="1">
      <c r="A32" s="91"/>
      <c r="B32" s="91"/>
      <c r="C32" s="2" t="s">
        <v>78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5">
        <v>0</v>
      </c>
      <c r="K32" s="3">
        <f t="shared" si="4"/>
        <v>0</v>
      </c>
    </row>
    <row r="33" spans="1:11" ht="14.25" customHeight="1">
      <c r="A33" s="91"/>
      <c r="B33" s="91"/>
      <c r="C33" s="2" t="s">
        <v>79</v>
      </c>
      <c r="D33" s="4">
        <v>3180000</v>
      </c>
      <c r="E33" s="4">
        <v>3180000</v>
      </c>
      <c r="F33" s="4">
        <v>0</v>
      </c>
      <c r="G33" s="4">
        <v>0</v>
      </c>
      <c r="H33" s="4">
        <v>0</v>
      </c>
      <c r="I33" s="5">
        <v>0</v>
      </c>
      <c r="K33" s="3">
        <f t="shared" si="4"/>
        <v>3180000</v>
      </c>
    </row>
    <row r="34" spans="1:11" ht="14.25" customHeight="1">
      <c r="A34" s="91"/>
      <c r="B34" s="92"/>
      <c r="C34" s="2" t="s">
        <v>254</v>
      </c>
      <c r="D34" s="4">
        <f aca="true" t="shared" si="5" ref="D34:I34">SUM(D23:D33)</f>
        <v>499381000</v>
      </c>
      <c r="E34" s="4">
        <f t="shared" si="5"/>
        <v>3910000</v>
      </c>
      <c r="F34" s="4">
        <f t="shared" si="5"/>
        <v>322360000</v>
      </c>
      <c r="G34" s="4">
        <f t="shared" si="5"/>
        <v>118180000</v>
      </c>
      <c r="H34" s="4">
        <f t="shared" si="5"/>
        <v>5430000</v>
      </c>
      <c r="I34" s="4">
        <f t="shared" si="5"/>
        <v>49501000</v>
      </c>
      <c r="K34" s="3">
        <f t="shared" si="4"/>
        <v>499381000</v>
      </c>
    </row>
    <row r="35" spans="1:9" ht="14.25" customHeight="1">
      <c r="A35" s="91"/>
      <c r="B35" s="90" t="s">
        <v>7</v>
      </c>
      <c r="C35" s="75" t="s">
        <v>255</v>
      </c>
      <c r="D35" s="4"/>
      <c r="E35" s="4"/>
      <c r="F35" s="4"/>
      <c r="G35" s="4"/>
      <c r="H35" s="4"/>
      <c r="I35" s="4"/>
    </row>
    <row r="36" spans="1:11" ht="14.25" customHeight="1">
      <c r="A36" s="91"/>
      <c r="B36" s="91"/>
      <c r="C36" s="2" t="s">
        <v>70</v>
      </c>
      <c r="D36" s="4">
        <v>251765000</v>
      </c>
      <c r="E36" s="4">
        <v>2300000</v>
      </c>
      <c r="F36" s="4">
        <v>157600000</v>
      </c>
      <c r="G36" s="4">
        <v>58385000</v>
      </c>
      <c r="H36" s="4">
        <v>2650000</v>
      </c>
      <c r="I36" s="5">
        <v>30830000</v>
      </c>
      <c r="K36" s="3">
        <f aca="true" t="shared" si="6" ref="K36:K42">SUM(E36:I36)</f>
        <v>251765000</v>
      </c>
    </row>
    <row r="37" spans="1:11" ht="14.25" customHeight="1">
      <c r="A37" s="91"/>
      <c r="B37" s="91"/>
      <c r="C37" s="2" t="s">
        <v>71</v>
      </c>
      <c r="D37" s="4">
        <v>45814500</v>
      </c>
      <c r="E37" s="4">
        <v>420000</v>
      </c>
      <c r="F37" s="4">
        <v>33050000</v>
      </c>
      <c r="G37" s="4">
        <v>6747000</v>
      </c>
      <c r="H37" s="4">
        <v>597500</v>
      </c>
      <c r="I37" s="5">
        <v>5000000</v>
      </c>
      <c r="K37" s="3">
        <f t="shared" si="6"/>
        <v>45814500</v>
      </c>
    </row>
    <row r="38" spans="1:11" ht="14.25" customHeight="1">
      <c r="A38" s="91"/>
      <c r="B38" s="91"/>
      <c r="C38" s="2" t="s">
        <v>72</v>
      </c>
      <c r="D38" s="4">
        <v>93350000</v>
      </c>
      <c r="E38" s="4">
        <v>0</v>
      </c>
      <c r="F38" s="4">
        <v>60700000</v>
      </c>
      <c r="G38" s="4">
        <v>22400000</v>
      </c>
      <c r="H38" s="4">
        <v>300000</v>
      </c>
      <c r="I38" s="5">
        <v>9950000</v>
      </c>
      <c r="K38" s="3">
        <f t="shared" si="6"/>
        <v>93350000</v>
      </c>
    </row>
    <row r="39" spans="1:11" ht="14.25" customHeight="1">
      <c r="A39" s="91"/>
      <c r="B39" s="91"/>
      <c r="C39" s="2" t="s">
        <v>122</v>
      </c>
      <c r="D39" s="4">
        <v>530000</v>
      </c>
      <c r="E39" s="4">
        <v>130000</v>
      </c>
      <c r="F39" s="4">
        <v>0</v>
      </c>
      <c r="G39" s="4">
        <v>400000</v>
      </c>
      <c r="H39" s="4">
        <v>0</v>
      </c>
      <c r="I39" s="5">
        <v>0</v>
      </c>
      <c r="K39" s="3">
        <f t="shared" si="6"/>
        <v>530000</v>
      </c>
    </row>
    <row r="40" spans="1:11" ht="14.25" customHeight="1">
      <c r="A40" s="91"/>
      <c r="B40" s="91"/>
      <c r="C40" s="43" t="s">
        <v>86</v>
      </c>
      <c r="D40" s="4">
        <v>3180000</v>
      </c>
      <c r="E40" s="4">
        <v>0</v>
      </c>
      <c r="F40" s="4">
        <v>1900000</v>
      </c>
      <c r="G40" s="4">
        <v>900000</v>
      </c>
      <c r="H40" s="4">
        <v>0</v>
      </c>
      <c r="I40" s="5">
        <v>380000</v>
      </c>
      <c r="K40" s="3">
        <f t="shared" si="6"/>
        <v>3180000</v>
      </c>
    </row>
    <row r="41" spans="1:11" ht="14.25" customHeight="1">
      <c r="A41" s="91"/>
      <c r="B41" s="92"/>
      <c r="C41" s="2" t="s">
        <v>256</v>
      </c>
      <c r="D41" s="4">
        <f aca="true" t="shared" si="7" ref="D41:I41">SUM(D36:D40)</f>
        <v>394639500</v>
      </c>
      <c r="E41" s="4">
        <f t="shared" si="7"/>
        <v>2850000</v>
      </c>
      <c r="F41" s="4">
        <f t="shared" si="7"/>
        <v>253250000</v>
      </c>
      <c r="G41" s="4">
        <f t="shared" si="7"/>
        <v>88832000</v>
      </c>
      <c r="H41" s="4">
        <f t="shared" si="7"/>
        <v>3547500</v>
      </c>
      <c r="I41" s="4">
        <f t="shared" si="7"/>
        <v>46160000</v>
      </c>
      <c r="K41" s="3">
        <f t="shared" si="6"/>
        <v>394639500</v>
      </c>
    </row>
    <row r="42" spans="1:11" ht="14.25" customHeight="1">
      <c r="A42" s="92"/>
      <c r="B42" s="93" t="s">
        <v>257</v>
      </c>
      <c r="C42" s="94"/>
      <c r="D42" s="4">
        <f aca="true" t="shared" si="8" ref="D42:I42">+D34-D41</f>
        <v>104741500</v>
      </c>
      <c r="E42" s="4">
        <f t="shared" si="8"/>
        <v>1060000</v>
      </c>
      <c r="F42" s="4">
        <f t="shared" si="8"/>
        <v>69110000</v>
      </c>
      <c r="G42" s="4">
        <f t="shared" si="8"/>
        <v>29348000</v>
      </c>
      <c r="H42" s="4">
        <f t="shared" si="8"/>
        <v>1882500</v>
      </c>
      <c r="I42" s="4">
        <f t="shared" si="8"/>
        <v>3341000</v>
      </c>
      <c r="K42" s="3">
        <f t="shared" si="6"/>
        <v>104741500</v>
      </c>
    </row>
    <row r="43" spans="1:9" ht="14.25" customHeight="1">
      <c r="A43" s="90" t="s">
        <v>23</v>
      </c>
      <c r="B43" s="90" t="s">
        <v>8</v>
      </c>
      <c r="C43" s="44" t="s">
        <v>123</v>
      </c>
      <c r="D43" s="5"/>
      <c r="E43" s="4"/>
      <c r="F43" s="4"/>
      <c r="G43" s="4"/>
      <c r="H43" s="4"/>
      <c r="I43" s="5"/>
    </row>
    <row r="44" spans="1:9" ht="14.25" customHeight="1">
      <c r="A44" s="91"/>
      <c r="B44" s="91"/>
      <c r="C44" s="44" t="s">
        <v>124</v>
      </c>
      <c r="D44" s="5"/>
      <c r="E44" s="4"/>
      <c r="F44" s="4"/>
      <c r="G44" s="4"/>
      <c r="H44" s="4"/>
      <c r="I44" s="5"/>
    </row>
    <row r="45" spans="1:11" ht="14.25" customHeight="1">
      <c r="A45" s="91"/>
      <c r="B45" s="91"/>
      <c r="C45" s="2" t="s">
        <v>96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5">
        <v>0</v>
      </c>
      <c r="K45" s="3">
        <f>SUM(E45:I45)</f>
        <v>0</v>
      </c>
    </row>
    <row r="46" spans="1:9" ht="14.25" customHeight="1">
      <c r="A46" s="91"/>
      <c r="B46" s="91"/>
      <c r="C46" s="2" t="s">
        <v>259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5">
        <v>0</v>
      </c>
    </row>
    <row r="47" spans="1:11" ht="14.25" customHeight="1">
      <c r="A47" s="91"/>
      <c r="B47" s="91"/>
      <c r="C47" s="2" t="s">
        <v>97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5">
        <v>0</v>
      </c>
      <c r="J47" s="42"/>
      <c r="K47" s="3">
        <f>SUM(E47:I47)</f>
        <v>0</v>
      </c>
    </row>
    <row r="48" spans="1:11" ht="14.25" customHeight="1">
      <c r="A48" s="91"/>
      <c r="B48" s="91"/>
      <c r="C48" s="2" t="s">
        <v>125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5">
        <v>0</v>
      </c>
      <c r="K48" s="3">
        <f>SUM(E48:I48)</f>
        <v>0</v>
      </c>
    </row>
    <row r="49" spans="1:11" ht="14.25" customHeight="1">
      <c r="A49" s="91"/>
      <c r="B49" s="92"/>
      <c r="C49" s="43" t="s">
        <v>126</v>
      </c>
      <c r="D49" s="4">
        <f aca="true" t="shared" si="9" ref="D49:I49">SUM(D45:D48)</f>
        <v>0</v>
      </c>
      <c r="E49" s="4">
        <f t="shared" si="9"/>
        <v>0</v>
      </c>
      <c r="F49" s="4">
        <f t="shared" si="9"/>
        <v>0</v>
      </c>
      <c r="G49" s="4">
        <f t="shared" si="9"/>
        <v>0</v>
      </c>
      <c r="H49" s="4">
        <f t="shared" si="9"/>
        <v>0</v>
      </c>
      <c r="I49" s="4">
        <f t="shared" si="9"/>
        <v>0</v>
      </c>
      <c r="K49" s="3">
        <f>SUM(E49:I49)</f>
        <v>0</v>
      </c>
    </row>
    <row r="50" spans="1:9" ht="14.25" customHeight="1">
      <c r="A50" s="91"/>
      <c r="B50" s="46"/>
      <c r="C50" s="44" t="s">
        <v>127</v>
      </c>
      <c r="D50" s="4"/>
      <c r="E50" s="4"/>
      <c r="F50" s="4"/>
      <c r="G50" s="4"/>
      <c r="H50" s="4"/>
      <c r="I50" s="4"/>
    </row>
    <row r="51" spans="1:11" ht="14.25" customHeight="1">
      <c r="A51" s="91"/>
      <c r="B51" s="91" t="s">
        <v>7</v>
      </c>
      <c r="C51" s="2" t="s">
        <v>128</v>
      </c>
      <c r="D51" s="4">
        <v>66150000</v>
      </c>
      <c r="E51" s="5">
        <v>5900000</v>
      </c>
      <c r="F51" s="5">
        <v>60000000</v>
      </c>
      <c r="G51" s="5">
        <v>250000</v>
      </c>
      <c r="H51" s="52">
        <v>0</v>
      </c>
      <c r="I51" s="5">
        <v>0</v>
      </c>
      <c r="K51" s="3">
        <f>SUM(E51:I51)</f>
        <v>66150000</v>
      </c>
    </row>
    <row r="52" spans="1:11" ht="14.25" customHeight="1">
      <c r="A52" s="91"/>
      <c r="B52" s="91"/>
      <c r="C52" s="2" t="s">
        <v>129</v>
      </c>
      <c r="D52" s="4">
        <v>0</v>
      </c>
      <c r="E52" s="5">
        <v>0</v>
      </c>
      <c r="F52" s="5">
        <v>0</v>
      </c>
      <c r="G52" s="5">
        <v>0</v>
      </c>
      <c r="H52" s="52">
        <v>0</v>
      </c>
      <c r="I52" s="5">
        <v>0</v>
      </c>
      <c r="K52" s="3">
        <f>SUM(E52:I52)</f>
        <v>0</v>
      </c>
    </row>
    <row r="53" spans="1:11" ht="14.25" customHeight="1">
      <c r="A53" s="91"/>
      <c r="B53" s="92"/>
      <c r="C53" s="43" t="s">
        <v>130</v>
      </c>
      <c r="D53" s="4">
        <f aca="true" t="shared" si="10" ref="D53:I53">SUM(D51:D52)</f>
        <v>66150000</v>
      </c>
      <c r="E53" s="4">
        <f t="shared" si="10"/>
        <v>5900000</v>
      </c>
      <c r="F53" s="4">
        <f t="shared" si="10"/>
        <v>60000000</v>
      </c>
      <c r="G53" s="4">
        <f t="shared" si="10"/>
        <v>250000</v>
      </c>
      <c r="H53" s="4">
        <f t="shared" si="10"/>
        <v>0</v>
      </c>
      <c r="I53" s="4">
        <f t="shared" si="10"/>
        <v>0</v>
      </c>
      <c r="K53" s="3">
        <f>SUM(E53:I53)</f>
        <v>66150000</v>
      </c>
    </row>
    <row r="54" spans="1:11" ht="14.25" customHeight="1">
      <c r="A54" s="92"/>
      <c r="B54" s="93" t="s">
        <v>131</v>
      </c>
      <c r="C54" s="94"/>
      <c r="D54" s="4">
        <f aca="true" t="shared" si="11" ref="D54:I54">+D49-D53</f>
        <v>-66150000</v>
      </c>
      <c r="E54" s="4">
        <f t="shared" si="11"/>
        <v>-5900000</v>
      </c>
      <c r="F54" s="4">
        <f t="shared" si="11"/>
        <v>-60000000</v>
      </c>
      <c r="G54" s="4">
        <f t="shared" si="11"/>
        <v>-250000</v>
      </c>
      <c r="H54" s="4">
        <f t="shared" si="11"/>
        <v>0</v>
      </c>
      <c r="I54" s="4">
        <f t="shared" si="11"/>
        <v>0</v>
      </c>
      <c r="K54" s="3">
        <f>SUM(E54:I54)</f>
        <v>-66150000</v>
      </c>
    </row>
    <row r="55" spans="1:9" ht="14.25" customHeight="1">
      <c r="A55" s="90" t="s">
        <v>132</v>
      </c>
      <c r="B55" s="90" t="s">
        <v>8</v>
      </c>
      <c r="C55" s="44" t="s">
        <v>133</v>
      </c>
      <c r="D55" s="4"/>
      <c r="E55" s="5"/>
      <c r="F55" s="5"/>
      <c r="G55" s="5"/>
      <c r="H55" s="53"/>
      <c r="I55" s="5"/>
    </row>
    <row r="56" spans="1:9" ht="14.25" customHeight="1">
      <c r="A56" s="91"/>
      <c r="B56" s="91"/>
      <c r="C56" s="43" t="s">
        <v>134</v>
      </c>
      <c r="D56" s="4"/>
      <c r="E56" s="4"/>
      <c r="F56" s="4"/>
      <c r="G56" s="4"/>
      <c r="H56" s="4"/>
      <c r="I56" s="4"/>
    </row>
    <row r="57" spans="1:11" ht="14.25" customHeight="1">
      <c r="A57" s="91"/>
      <c r="B57" s="91"/>
      <c r="C57" s="2" t="s">
        <v>135</v>
      </c>
      <c r="D57" s="4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K57" s="3">
        <f aca="true" t="shared" si="12" ref="K57:K62">SUM(E57:I57)</f>
        <v>0</v>
      </c>
    </row>
    <row r="58" spans="1:11" ht="14.25" customHeight="1">
      <c r="A58" s="91"/>
      <c r="B58" s="91"/>
      <c r="C58" s="2" t="s">
        <v>136</v>
      </c>
      <c r="D58" s="4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K58" s="3">
        <f t="shared" si="12"/>
        <v>0</v>
      </c>
    </row>
    <row r="59" spans="1:11" ht="14.25" customHeight="1">
      <c r="A59" s="91"/>
      <c r="B59" s="91"/>
      <c r="C59" s="2" t="s">
        <v>137</v>
      </c>
      <c r="D59" s="4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K59" s="3">
        <f t="shared" si="12"/>
        <v>0</v>
      </c>
    </row>
    <row r="60" spans="1:11" ht="14.25" customHeight="1">
      <c r="A60" s="91"/>
      <c r="B60" s="91"/>
      <c r="C60" s="2" t="s">
        <v>138</v>
      </c>
      <c r="D60" s="4">
        <v>60000000</v>
      </c>
      <c r="E60" s="5">
        <v>0</v>
      </c>
      <c r="F60" s="5">
        <v>60000000</v>
      </c>
      <c r="G60" s="5">
        <v>0</v>
      </c>
      <c r="H60" s="5">
        <v>0</v>
      </c>
      <c r="I60" s="5">
        <v>0</v>
      </c>
      <c r="K60" s="3">
        <f t="shared" si="12"/>
        <v>60000000</v>
      </c>
    </row>
    <row r="61" spans="1:11" ht="14.25" customHeight="1">
      <c r="A61" s="91"/>
      <c r="B61" s="91"/>
      <c r="C61" s="2" t="s">
        <v>139</v>
      </c>
      <c r="D61" s="4">
        <v>1500000</v>
      </c>
      <c r="E61" s="5">
        <v>1500000</v>
      </c>
      <c r="F61" s="5">
        <v>0</v>
      </c>
      <c r="G61" s="5">
        <v>0</v>
      </c>
      <c r="H61" s="5">
        <v>0</v>
      </c>
      <c r="I61" s="5">
        <v>0</v>
      </c>
      <c r="K61" s="3">
        <f t="shared" si="12"/>
        <v>1500000</v>
      </c>
    </row>
    <row r="62" spans="1:11" ht="14.25" customHeight="1">
      <c r="A62" s="91"/>
      <c r="B62" s="92"/>
      <c r="C62" s="2" t="s">
        <v>146</v>
      </c>
      <c r="D62" s="4">
        <f aca="true" t="shared" si="13" ref="D62:I62">SUM(D57:D61)</f>
        <v>61500000</v>
      </c>
      <c r="E62" s="4">
        <f t="shared" si="13"/>
        <v>1500000</v>
      </c>
      <c r="F62" s="4">
        <f t="shared" si="13"/>
        <v>60000000</v>
      </c>
      <c r="G62" s="4">
        <f t="shared" si="13"/>
        <v>0</v>
      </c>
      <c r="H62" s="4">
        <f t="shared" si="13"/>
        <v>0</v>
      </c>
      <c r="I62" s="4">
        <f t="shared" si="13"/>
        <v>0</v>
      </c>
      <c r="K62" s="3">
        <f t="shared" si="12"/>
        <v>61500000</v>
      </c>
    </row>
    <row r="63" spans="1:9" ht="14.25" customHeight="1">
      <c r="A63" s="91"/>
      <c r="B63" s="47"/>
      <c r="C63" s="43" t="s">
        <v>140</v>
      </c>
      <c r="D63" s="4"/>
      <c r="E63" s="5"/>
      <c r="F63" s="5"/>
      <c r="G63" s="5"/>
      <c r="H63" s="53"/>
      <c r="I63" s="5"/>
    </row>
    <row r="64" spans="1:11" ht="14.25" customHeight="1">
      <c r="A64" s="91"/>
      <c r="B64" s="91" t="s">
        <v>7</v>
      </c>
      <c r="C64" s="2" t="s">
        <v>141</v>
      </c>
      <c r="D64" s="4">
        <v>22090000</v>
      </c>
      <c r="E64" s="5">
        <v>1990000</v>
      </c>
      <c r="F64" s="5">
        <v>0</v>
      </c>
      <c r="G64" s="5">
        <v>20100000</v>
      </c>
      <c r="H64" s="5">
        <v>0</v>
      </c>
      <c r="I64" s="5">
        <v>0</v>
      </c>
      <c r="K64" s="3">
        <f aca="true" t="shared" si="14" ref="K64:K74">SUM(E64:I64)</f>
        <v>22090000</v>
      </c>
    </row>
    <row r="65" spans="1:11" ht="14.25" customHeight="1">
      <c r="A65" s="91"/>
      <c r="B65" s="91"/>
      <c r="C65" s="2" t="s">
        <v>142</v>
      </c>
      <c r="D65" s="4">
        <v>0</v>
      </c>
      <c r="E65" s="6">
        <v>0</v>
      </c>
      <c r="F65" s="5">
        <v>0</v>
      </c>
      <c r="G65" s="5">
        <v>0</v>
      </c>
      <c r="H65" s="5">
        <v>0</v>
      </c>
      <c r="I65" s="5">
        <v>0</v>
      </c>
      <c r="K65" s="3">
        <f t="shared" si="14"/>
        <v>0</v>
      </c>
    </row>
    <row r="66" spans="1:11" ht="14.25" customHeight="1">
      <c r="A66" s="91"/>
      <c r="B66" s="91"/>
      <c r="C66" s="2" t="s">
        <v>143</v>
      </c>
      <c r="D66" s="4">
        <v>0</v>
      </c>
      <c r="E66" s="54">
        <v>0</v>
      </c>
      <c r="F66" s="5">
        <v>0</v>
      </c>
      <c r="G66" s="5">
        <v>0</v>
      </c>
      <c r="H66" s="5">
        <v>0</v>
      </c>
      <c r="I66" s="5">
        <v>0</v>
      </c>
      <c r="K66" s="3">
        <f t="shared" si="14"/>
        <v>0</v>
      </c>
    </row>
    <row r="67" spans="1:11" ht="14.25" customHeight="1">
      <c r="A67" s="91"/>
      <c r="B67" s="91"/>
      <c r="C67" s="2" t="s">
        <v>144</v>
      </c>
      <c r="D67" s="4">
        <v>3180000</v>
      </c>
      <c r="E67" s="54">
        <v>3180000</v>
      </c>
      <c r="F67" s="5">
        <v>0</v>
      </c>
      <c r="G67" s="5">
        <v>0</v>
      </c>
      <c r="H67" s="5">
        <v>0</v>
      </c>
      <c r="I67" s="5">
        <v>0</v>
      </c>
      <c r="K67" s="3">
        <f t="shared" si="14"/>
        <v>3180000</v>
      </c>
    </row>
    <row r="68" spans="1:11" ht="14.25" customHeight="1">
      <c r="A68" s="91"/>
      <c r="B68" s="91"/>
      <c r="C68" s="2" t="s">
        <v>145</v>
      </c>
      <c r="D68" s="4">
        <v>0</v>
      </c>
      <c r="E68" s="4">
        <v>0</v>
      </c>
      <c r="F68" s="4">
        <v>0</v>
      </c>
      <c r="G68" s="5">
        <v>0</v>
      </c>
      <c r="H68" s="5">
        <v>0</v>
      </c>
      <c r="I68" s="5">
        <v>0</v>
      </c>
      <c r="K68" s="3">
        <f t="shared" si="14"/>
        <v>0</v>
      </c>
    </row>
    <row r="69" spans="1:11" ht="14.25" customHeight="1">
      <c r="A69" s="91"/>
      <c r="B69" s="91"/>
      <c r="C69" s="2" t="s">
        <v>147</v>
      </c>
      <c r="D69" s="4">
        <f aca="true" t="shared" si="15" ref="D69:I69">SUM(D64:D68)</f>
        <v>25270000</v>
      </c>
      <c r="E69" s="4">
        <f t="shared" si="15"/>
        <v>5170000</v>
      </c>
      <c r="F69" s="4">
        <f t="shared" si="15"/>
        <v>0</v>
      </c>
      <c r="G69" s="4">
        <f t="shared" si="15"/>
        <v>20100000</v>
      </c>
      <c r="H69" s="4">
        <f t="shared" si="15"/>
        <v>0</v>
      </c>
      <c r="I69" s="4">
        <f t="shared" si="15"/>
        <v>0</v>
      </c>
      <c r="K69" s="3">
        <f t="shared" si="14"/>
        <v>25270000</v>
      </c>
    </row>
    <row r="70" spans="1:11" ht="14.25" customHeight="1">
      <c r="A70" s="92"/>
      <c r="B70" s="93" t="s">
        <v>148</v>
      </c>
      <c r="C70" s="94"/>
      <c r="D70" s="4">
        <f aca="true" t="shared" si="16" ref="D70:I70">+D62-D69</f>
        <v>36230000</v>
      </c>
      <c r="E70" s="4">
        <f t="shared" si="16"/>
        <v>-3670000</v>
      </c>
      <c r="F70" s="4">
        <f t="shared" si="16"/>
        <v>60000000</v>
      </c>
      <c r="G70" s="4">
        <f t="shared" si="16"/>
        <v>-20100000</v>
      </c>
      <c r="H70" s="4">
        <f t="shared" si="16"/>
        <v>0</v>
      </c>
      <c r="I70" s="4">
        <f t="shared" si="16"/>
        <v>0</v>
      </c>
      <c r="K70" s="3">
        <f t="shared" si="14"/>
        <v>36230000</v>
      </c>
    </row>
    <row r="71" spans="1:11" ht="14.25" customHeight="1">
      <c r="A71" s="93" t="s">
        <v>149</v>
      </c>
      <c r="B71" s="99"/>
      <c r="C71" s="94"/>
      <c r="D71" s="4">
        <v>0</v>
      </c>
      <c r="E71" s="4">
        <v>0</v>
      </c>
      <c r="F71" s="4">
        <f>+D71-E71</f>
        <v>0</v>
      </c>
      <c r="G71" s="5">
        <v>0</v>
      </c>
      <c r="H71" s="5">
        <v>0</v>
      </c>
      <c r="I71" s="5">
        <v>0</v>
      </c>
      <c r="K71" s="3">
        <f t="shared" si="14"/>
        <v>0</v>
      </c>
    </row>
    <row r="72" spans="1:11" ht="14.25" customHeight="1">
      <c r="A72" s="96" t="s">
        <v>150</v>
      </c>
      <c r="B72" s="96"/>
      <c r="C72" s="96"/>
      <c r="D72" s="5">
        <f>+D20+D42+D54+D70-D71</f>
        <v>74821500</v>
      </c>
      <c r="E72" s="4">
        <v>-8510000</v>
      </c>
      <c r="F72" s="5">
        <v>69110000</v>
      </c>
      <c r="G72" s="5">
        <v>8998000</v>
      </c>
      <c r="H72" s="5">
        <v>1882500</v>
      </c>
      <c r="I72" s="5">
        <f>+I20+I42+I54+I70-I71</f>
        <v>3341000</v>
      </c>
      <c r="J72" s="42"/>
      <c r="K72" s="3">
        <f t="shared" si="14"/>
        <v>74821500</v>
      </c>
    </row>
    <row r="73" spans="1:11" ht="14.25" customHeight="1">
      <c r="A73" s="95" t="s">
        <v>151</v>
      </c>
      <c r="B73" s="95"/>
      <c r="C73" s="95"/>
      <c r="D73" s="55">
        <v>185482393</v>
      </c>
      <c r="E73" s="4">
        <v>11848477</v>
      </c>
      <c r="F73" s="6">
        <v>134538337</v>
      </c>
      <c r="G73" s="6">
        <v>25356787</v>
      </c>
      <c r="H73" s="6">
        <v>-4056410</v>
      </c>
      <c r="I73" s="6">
        <v>17795202</v>
      </c>
      <c r="J73" s="42"/>
      <c r="K73" s="3">
        <f t="shared" si="14"/>
        <v>185482393</v>
      </c>
    </row>
    <row r="74" spans="1:11" ht="21.75" customHeight="1">
      <c r="A74" s="96" t="s">
        <v>152</v>
      </c>
      <c r="B74" s="96"/>
      <c r="C74" s="96"/>
      <c r="D74" s="4">
        <f>SUM(D72:D73)</f>
        <v>260303893</v>
      </c>
      <c r="E74" s="4">
        <f>+E72+E73</f>
        <v>3338477</v>
      </c>
      <c r="F74" s="4">
        <f>SUM(F72:F73)</f>
        <v>203648337</v>
      </c>
      <c r="G74" s="4">
        <f>SUM(G72:G73)</f>
        <v>34354787</v>
      </c>
      <c r="H74" s="4">
        <f>SUM(H72:H73)</f>
        <v>-2173910</v>
      </c>
      <c r="I74" s="4">
        <f>SUM(I72:I73)</f>
        <v>21136202</v>
      </c>
      <c r="K74" s="3">
        <f t="shared" si="14"/>
        <v>260303893</v>
      </c>
    </row>
    <row r="75" spans="1:7" ht="45" customHeight="1">
      <c r="A75" s="97"/>
      <c r="B75" s="97"/>
      <c r="C75" s="97"/>
      <c r="D75" s="97"/>
      <c r="E75" s="97"/>
      <c r="F75" s="97"/>
      <c r="G75" s="97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 password="8B5F" sheet="1"/>
  <mergeCells count="25">
    <mergeCell ref="D2:I2"/>
    <mergeCell ref="A3:I3"/>
    <mergeCell ref="A4:I4"/>
    <mergeCell ref="A6:C6"/>
    <mergeCell ref="A7:A20"/>
    <mergeCell ref="B7:B13"/>
    <mergeCell ref="B14:B19"/>
    <mergeCell ref="B20:C20"/>
    <mergeCell ref="A21:A42"/>
    <mergeCell ref="B21:B34"/>
    <mergeCell ref="B35:B41"/>
    <mergeCell ref="B42:C42"/>
    <mergeCell ref="A43:A54"/>
    <mergeCell ref="B43:B49"/>
    <mergeCell ref="B51:B53"/>
    <mergeCell ref="B54:C54"/>
    <mergeCell ref="A73:C73"/>
    <mergeCell ref="A74:C74"/>
    <mergeCell ref="A75:G75"/>
    <mergeCell ref="A55:A70"/>
    <mergeCell ref="B55:B62"/>
    <mergeCell ref="B64:B69"/>
    <mergeCell ref="B70:C70"/>
    <mergeCell ref="A71:C71"/>
    <mergeCell ref="A72:C72"/>
  </mergeCells>
  <printOptions horizontalCentered="1"/>
  <pageMargins left="0" right="0" top="0.36" bottom="0" header="0" footer="0"/>
  <pageSetup firstPageNumber="11" useFirstPageNumber="1" fitToHeight="1" fitToWidth="1" horizontalDpi="300" verticalDpi="300" orientation="portrait" paperSize="9" scale="85" r:id="rId1"/>
  <rowBreaks count="1" manualBreakCount="1">
    <brk id="5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5"/>
  <sheetViews>
    <sheetView zoomScaleSheetLayoutView="100" workbookViewId="0" topLeftCell="A1">
      <selection activeCell="D76" sqref="D76"/>
    </sheetView>
  </sheetViews>
  <sheetFormatPr defaultColWidth="9.00390625" defaultRowHeight="13.5"/>
  <cols>
    <col min="1" max="1" width="3.625" style="3" customWidth="1"/>
    <col min="2" max="2" width="3.375" style="3" customWidth="1"/>
    <col min="3" max="3" width="37.00390625" style="3" customWidth="1"/>
    <col min="4" max="4" width="12.75390625" style="3" customWidth="1"/>
    <col min="5" max="9" width="12.625" style="3" customWidth="1"/>
    <col min="10" max="10" width="1.625" style="3" customWidth="1"/>
    <col min="11" max="11" width="16.375" style="3" customWidth="1"/>
    <col min="12" max="16384" width="9.00390625" style="3" customWidth="1"/>
  </cols>
  <sheetData>
    <row r="1" ht="15.75" customHeight="1"/>
    <row r="2" spans="1:9" ht="15.75" customHeight="1">
      <c r="A2" s="35"/>
      <c r="B2" s="36"/>
      <c r="C2" s="35"/>
      <c r="D2" s="85" t="s">
        <v>159</v>
      </c>
      <c r="E2" s="85"/>
      <c r="F2" s="85"/>
      <c r="G2" s="85"/>
      <c r="H2" s="85"/>
      <c r="I2" s="85"/>
    </row>
    <row r="3" spans="1:9" ht="13.5">
      <c r="A3" s="86" t="s">
        <v>160</v>
      </c>
      <c r="B3" s="86"/>
      <c r="C3" s="86"/>
      <c r="D3" s="86"/>
      <c r="E3" s="86"/>
      <c r="F3" s="86"/>
      <c r="G3" s="86"/>
      <c r="H3" s="86"/>
      <c r="I3" s="86"/>
    </row>
    <row r="4" spans="1:9" ht="13.5">
      <c r="A4" s="86" t="s">
        <v>53</v>
      </c>
      <c r="B4" s="86"/>
      <c r="C4" s="86"/>
      <c r="D4" s="86"/>
      <c r="E4" s="86"/>
      <c r="F4" s="86"/>
      <c r="G4" s="86"/>
      <c r="H4" s="86"/>
      <c r="I4" s="86"/>
    </row>
    <row r="5" spans="1:9" ht="13.5" customHeight="1">
      <c r="A5" s="35"/>
      <c r="B5" s="35"/>
      <c r="C5" s="35"/>
      <c r="D5" s="35"/>
      <c r="E5" s="35"/>
      <c r="F5" s="37"/>
      <c r="I5" s="37" t="s">
        <v>29</v>
      </c>
    </row>
    <row r="6" spans="1:9" ht="14.25" customHeight="1">
      <c r="A6" s="87" t="s">
        <v>22</v>
      </c>
      <c r="B6" s="88"/>
      <c r="C6" s="89"/>
      <c r="D6" s="49" t="s">
        <v>9</v>
      </c>
      <c r="E6" s="49" t="s">
        <v>154</v>
      </c>
      <c r="F6" s="49" t="s">
        <v>155</v>
      </c>
      <c r="G6" s="49" t="s">
        <v>156</v>
      </c>
      <c r="H6" s="49" t="s">
        <v>157</v>
      </c>
      <c r="I6" s="49" t="s">
        <v>158</v>
      </c>
    </row>
    <row r="7" spans="1:9" ht="14.25" customHeight="1">
      <c r="A7" s="90" t="s">
        <v>52</v>
      </c>
      <c r="B7" s="90" t="s">
        <v>8</v>
      </c>
      <c r="C7" s="76" t="s">
        <v>244</v>
      </c>
      <c r="D7" s="7"/>
      <c r="E7" s="7"/>
      <c r="F7" s="7"/>
      <c r="G7" s="7"/>
      <c r="H7" s="50"/>
      <c r="I7" s="7"/>
    </row>
    <row r="8" spans="1:9" ht="14.25" customHeight="1">
      <c r="A8" s="91"/>
      <c r="B8" s="91"/>
      <c r="C8" s="76" t="s">
        <v>245</v>
      </c>
      <c r="D8" s="4"/>
      <c r="E8" s="4"/>
      <c r="F8" s="4"/>
      <c r="G8" s="4"/>
      <c r="H8" s="51"/>
      <c r="I8" s="4"/>
    </row>
    <row r="9" spans="1:11" ht="14.25" customHeight="1">
      <c r="A9" s="91"/>
      <c r="B9" s="91"/>
      <c r="C9" s="76" t="s">
        <v>40</v>
      </c>
      <c r="D9" s="4">
        <v>6766174</v>
      </c>
      <c r="E9" s="4">
        <v>0</v>
      </c>
      <c r="F9" s="4">
        <v>0</v>
      </c>
      <c r="G9" s="4">
        <v>0</v>
      </c>
      <c r="H9" s="4">
        <v>0</v>
      </c>
      <c r="I9" s="4">
        <f>SUM(I10:I12)</f>
        <v>6766174</v>
      </c>
      <c r="K9" s="3">
        <f>SUM(E9:I9)</f>
        <v>6766174</v>
      </c>
    </row>
    <row r="10" spans="1:11" ht="14.25" customHeight="1">
      <c r="A10" s="91"/>
      <c r="B10" s="91"/>
      <c r="C10" s="76" t="s">
        <v>41</v>
      </c>
      <c r="D10" s="4">
        <v>2612448</v>
      </c>
      <c r="E10" s="4">
        <v>0</v>
      </c>
      <c r="F10" s="4">
        <v>0</v>
      </c>
      <c r="G10" s="4">
        <v>0</v>
      </c>
      <c r="H10" s="4">
        <v>0</v>
      </c>
      <c r="I10" s="4">
        <v>2612448</v>
      </c>
      <c r="K10" s="3">
        <f>SUM(E10:I10)</f>
        <v>2612448</v>
      </c>
    </row>
    <row r="11" spans="1:11" ht="14.25" customHeight="1">
      <c r="A11" s="91"/>
      <c r="B11" s="91"/>
      <c r="C11" s="76" t="s">
        <v>42</v>
      </c>
      <c r="D11" s="4">
        <v>4153725</v>
      </c>
      <c r="E11" s="4">
        <v>0</v>
      </c>
      <c r="F11" s="4">
        <v>0</v>
      </c>
      <c r="G11" s="4">
        <f>SUM(G12:G14)</f>
        <v>0</v>
      </c>
      <c r="H11" s="4">
        <v>0</v>
      </c>
      <c r="I11" s="4">
        <v>4153726</v>
      </c>
      <c r="K11" s="3">
        <f>SUM(E11:I11)</f>
        <v>4153726</v>
      </c>
    </row>
    <row r="12" spans="1:11" ht="14.25" customHeight="1">
      <c r="A12" s="91"/>
      <c r="B12" s="91"/>
      <c r="C12" s="76" t="s">
        <v>43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K12" s="3">
        <f>SUM(E12:I12)</f>
        <v>0</v>
      </c>
    </row>
    <row r="13" spans="1:11" ht="14.25" customHeight="1">
      <c r="A13" s="91"/>
      <c r="B13" s="92"/>
      <c r="C13" s="76" t="s">
        <v>246</v>
      </c>
      <c r="D13" s="4">
        <v>6766174</v>
      </c>
      <c r="E13" s="4">
        <v>0</v>
      </c>
      <c r="F13" s="4">
        <v>0</v>
      </c>
      <c r="G13" s="4">
        <v>0</v>
      </c>
      <c r="H13" s="4">
        <v>0</v>
      </c>
      <c r="I13" s="4">
        <f>SUM(I10:I12)</f>
        <v>6766174</v>
      </c>
      <c r="K13" s="3">
        <f>SUM(E13:I13)</f>
        <v>6766174</v>
      </c>
    </row>
    <row r="14" spans="1:9" ht="14.25" customHeight="1">
      <c r="A14" s="91"/>
      <c r="B14" s="90" t="s">
        <v>7</v>
      </c>
      <c r="C14" s="76" t="s">
        <v>247</v>
      </c>
      <c r="D14" s="4"/>
      <c r="E14" s="4"/>
      <c r="F14" s="4"/>
      <c r="G14" s="4"/>
      <c r="H14" s="51"/>
      <c r="I14" s="4"/>
    </row>
    <row r="15" spans="1:11" ht="14.25" customHeight="1">
      <c r="A15" s="91"/>
      <c r="B15" s="91"/>
      <c r="C15" s="76" t="s">
        <v>45</v>
      </c>
      <c r="D15" s="4">
        <f aca="true" t="shared" si="0" ref="D15:I15">SUM(D16:D18)</f>
        <v>6352352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f t="shared" si="0"/>
        <v>0</v>
      </c>
      <c r="I15" s="4">
        <f t="shared" si="0"/>
        <v>6352352</v>
      </c>
      <c r="K15" s="3">
        <f aca="true" t="shared" si="1" ref="K15:K20">SUM(E15:I15)</f>
        <v>6352352</v>
      </c>
    </row>
    <row r="16" spans="1:11" ht="14.25" customHeight="1">
      <c r="A16" s="91"/>
      <c r="B16" s="91"/>
      <c r="C16" s="76" t="s">
        <v>46</v>
      </c>
      <c r="D16" s="4">
        <v>3470430</v>
      </c>
      <c r="E16" s="4">
        <v>0</v>
      </c>
      <c r="F16" s="4">
        <v>0</v>
      </c>
      <c r="G16" s="4">
        <v>0</v>
      </c>
      <c r="H16" s="51"/>
      <c r="I16" s="4">
        <v>3470430</v>
      </c>
      <c r="K16" s="3">
        <f t="shared" si="1"/>
        <v>3470430</v>
      </c>
    </row>
    <row r="17" spans="1:11" ht="14.25" customHeight="1">
      <c r="A17" s="91"/>
      <c r="B17" s="91"/>
      <c r="C17" s="76" t="s">
        <v>47</v>
      </c>
      <c r="D17" s="4">
        <v>2881922</v>
      </c>
      <c r="E17" s="4">
        <v>0</v>
      </c>
      <c r="F17" s="4">
        <v>0</v>
      </c>
      <c r="G17" s="4">
        <v>0</v>
      </c>
      <c r="H17" s="4">
        <v>0</v>
      </c>
      <c r="I17" s="4">
        <v>2881922</v>
      </c>
      <c r="K17" s="3">
        <f t="shared" si="1"/>
        <v>2881922</v>
      </c>
    </row>
    <row r="18" spans="1:11" ht="14.25" customHeight="1">
      <c r="A18" s="91"/>
      <c r="B18" s="91"/>
      <c r="C18" s="76" t="s">
        <v>48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K18" s="3">
        <f t="shared" si="1"/>
        <v>0</v>
      </c>
    </row>
    <row r="19" spans="1:11" ht="14.25" customHeight="1">
      <c r="A19" s="91"/>
      <c r="B19" s="91"/>
      <c r="C19" s="76" t="s">
        <v>248</v>
      </c>
      <c r="D19" s="4">
        <f aca="true" t="shared" si="2" ref="D19:I19">SUM(D16:D18)</f>
        <v>6352352</v>
      </c>
      <c r="E19" s="4">
        <f t="shared" si="2"/>
        <v>0</v>
      </c>
      <c r="F19" s="4">
        <f t="shared" si="2"/>
        <v>0</v>
      </c>
      <c r="G19" s="4">
        <f t="shared" si="2"/>
        <v>0</v>
      </c>
      <c r="H19" s="4">
        <f t="shared" si="2"/>
        <v>0</v>
      </c>
      <c r="I19" s="4">
        <f t="shared" si="2"/>
        <v>6352352</v>
      </c>
      <c r="K19" s="3">
        <f t="shared" si="1"/>
        <v>6352352</v>
      </c>
    </row>
    <row r="20" spans="1:11" ht="14.25" customHeight="1">
      <c r="A20" s="92"/>
      <c r="B20" s="93" t="s">
        <v>249</v>
      </c>
      <c r="C20" s="94"/>
      <c r="D20" s="4">
        <f aca="true" t="shared" si="3" ref="D20:I20">+D13-D19</f>
        <v>413822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413822</v>
      </c>
      <c r="K20" s="3">
        <f t="shared" si="1"/>
        <v>413822</v>
      </c>
    </row>
    <row r="21" spans="1:9" ht="14.25" customHeight="1">
      <c r="A21" s="90" t="s">
        <v>67</v>
      </c>
      <c r="B21" s="90" t="s">
        <v>8</v>
      </c>
      <c r="C21" s="76" t="s">
        <v>250</v>
      </c>
      <c r="D21" s="4"/>
      <c r="E21" s="4"/>
      <c r="F21" s="4"/>
      <c r="G21" s="4"/>
      <c r="H21" s="51"/>
      <c r="I21" s="4"/>
    </row>
    <row r="22" spans="1:9" ht="14.25" customHeight="1">
      <c r="A22" s="91"/>
      <c r="B22" s="91"/>
      <c r="C22" s="76" t="s">
        <v>251</v>
      </c>
      <c r="D22" s="4"/>
      <c r="E22" s="4"/>
      <c r="F22" s="4"/>
      <c r="G22" s="4"/>
      <c r="H22" s="4"/>
      <c r="I22" s="4"/>
    </row>
    <row r="23" spans="1:11" ht="14.25" customHeight="1">
      <c r="A23" s="91"/>
      <c r="B23" s="91"/>
      <c r="C23" s="2" t="s">
        <v>56</v>
      </c>
      <c r="D23" s="4">
        <v>115639655</v>
      </c>
      <c r="E23" s="4">
        <v>0</v>
      </c>
      <c r="F23" s="4">
        <v>0</v>
      </c>
      <c r="G23" s="4">
        <v>115639655</v>
      </c>
      <c r="H23" s="4">
        <v>0</v>
      </c>
      <c r="I23" s="4">
        <v>0</v>
      </c>
      <c r="K23" s="3">
        <f aca="true" t="shared" si="4" ref="K23:K34">SUM(E23:I23)</f>
        <v>115639655</v>
      </c>
    </row>
    <row r="24" spans="1:11" ht="14.25" customHeight="1">
      <c r="A24" s="91"/>
      <c r="B24" s="91"/>
      <c r="C24" s="2" t="s">
        <v>57</v>
      </c>
      <c r="D24" s="4">
        <v>363707100</v>
      </c>
      <c r="E24" s="4">
        <v>0</v>
      </c>
      <c r="F24" s="4">
        <v>315602060</v>
      </c>
      <c r="G24" s="4">
        <v>0</v>
      </c>
      <c r="H24" s="4">
        <v>0</v>
      </c>
      <c r="I24" s="5">
        <v>48105040</v>
      </c>
      <c r="K24" s="3">
        <f t="shared" si="4"/>
        <v>363707100</v>
      </c>
    </row>
    <row r="25" spans="1:11" ht="14.25" customHeight="1">
      <c r="A25" s="91"/>
      <c r="B25" s="91"/>
      <c r="C25" s="2" t="s">
        <v>58</v>
      </c>
      <c r="D25" s="4">
        <v>92890</v>
      </c>
      <c r="E25" s="4">
        <v>0</v>
      </c>
      <c r="F25" s="4">
        <v>92890</v>
      </c>
      <c r="G25" s="4">
        <v>0</v>
      </c>
      <c r="H25" s="4">
        <v>0</v>
      </c>
      <c r="I25" s="5">
        <v>0</v>
      </c>
      <c r="K25" s="3">
        <f t="shared" si="4"/>
        <v>92890</v>
      </c>
    </row>
    <row r="26" spans="1:11" ht="14.25" customHeight="1">
      <c r="A26" s="91"/>
      <c r="B26" s="91"/>
      <c r="C26" s="2" t="s">
        <v>252</v>
      </c>
      <c r="D26" s="4">
        <v>5125145</v>
      </c>
      <c r="E26" s="4">
        <v>0</v>
      </c>
      <c r="F26" s="4">
        <v>0</v>
      </c>
      <c r="G26" s="4">
        <v>0</v>
      </c>
      <c r="H26" s="4">
        <v>5125145</v>
      </c>
      <c r="I26" s="5">
        <v>0</v>
      </c>
      <c r="K26" s="3">
        <f t="shared" si="4"/>
        <v>5125145</v>
      </c>
    </row>
    <row r="27" spans="1:11" ht="14.25" customHeight="1">
      <c r="A27" s="91"/>
      <c r="B27" s="91"/>
      <c r="C27" s="2" t="s">
        <v>59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5">
        <v>0</v>
      </c>
      <c r="J27" s="42"/>
      <c r="K27" s="3">
        <f t="shared" si="4"/>
        <v>0</v>
      </c>
    </row>
    <row r="28" spans="1:11" ht="14.25" customHeight="1">
      <c r="A28" s="91"/>
      <c r="B28" s="91"/>
      <c r="C28" s="2" t="s">
        <v>253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5">
        <v>0</v>
      </c>
      <c r="K28" s="3">
        <f t="shared" si="4"/>
        <v>0</v>
      </c>
    </row>
    <row r="29" spans="1:11" ht="14.25" customHeight="1">
      <c r="A29" s="91"/>
      <c r="B29" s="91"/>
      <c r="C29" s="2" t="s">
        <v>60</v>
      </c>
      <c r="D29" s="4">
        <v>994778</v>
      </c>
      <c r="E29" s="4">
        <v>617200</v>
      </c>
      <c r="F29" s="4">
        <v>248810</v>
      </c>
      <c r="G29" s="4">
        <v>128768</v>
      </c>
      <c r="H29" s="4">
        <v>0</v>
      </c>
      <c r="I29" s="5">
        <v>0</v>
      </c>
      <c r="K29" s="3">
        <f t="shared" si="4"/>
        <v>994778</v>
      </c>
    </row>
    <row r="30" spans="1:11" ht="14.25" customHeight="1">
      <c r="A30" s="91"/>
      <c r="B30" s="91"/>
      <c r="C30" s="2" t="s">
        <v>76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5">
        <v>0</v>
      </c>
      <c r="K30" s="3">
        <f t="shared" si="4"/>
        <v>0</v>
      </c>
    </row>
    <row r="31" spans="1:11" ht="14.25" customHeight="1">
      <c r="A31" s="91"/>
      <c r="B31" s="91"/>
      <c r="C31" s="2" t="s">
        <v>77</v>
      </c>
      <c r="D31" s="4">
        <v>209336</v>
      </c>
      <c r="E31" s="4">
        <v>65867</v>
      </c>
      <c r="F31" s="4">
        <v>143389</v>
      </c>
      <c r="G31" s="4">
        <v>0</v>
      </c>
      <c r="H31" s="4">
        <v>0</v>
      </c>
      <c r="I31" s="5">
        <v>80</v>
      </c>
      <c r="J31" s="42"/>
      <c r="K31" s="3">
        <f t="shared" si="4"/>
        <v>209336</v>
      </c>
    </row>
    <row r="32" spans="1:11" ht="14.25" customHeight="1">
      <c r="A32" s="91"/>
      <c r="B32" s="91"/>
      <c r="C32" s="2" t="s">
        <v>78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5">
        <v>0</v>
      </c>
      <c r="K32" s="3">
        <f t="shared" si="4"/>
        <v>0</v>
      </c>
    </row>
    <row r="33" spans="1:11" ht="14.25" customHeight="1">
      <c r="A33" s="91"/>
      <c r="B33" s="91"/>
      <c r="C33" s="2" t="s">
        <v>79</v>
      </c>
      <c r="D33" s="4">
        <v>2996500</v>
      </c>
      <c r="E33" s="4">
        <v>2996500</v>
      </c>
      <c r="F33" s="4">
        <v>0</v>
      </c>
      <c r="G33" s="4">
        <v>0</v>
      </c>
      <c r="H33" s="4">
        <v>0</v>
      </c>
      <c r="I33" s="5">
        <v>0</v>
      </c>
      <c r="K33" s="3">
        <f t="shared" si="4"/>
        <v>2996500</v>
      </c>
    </row>
    <row r="34" spans="1:11" ht="14.25" customHeight="1">
      <c r="A34" s="91"/>
      <c r="B34" s="92"/>
      <c r="C34" s="2" t="s">
        <v>254</v>
      </c>
      <c r="D34" s="4">
        <f aca="true" t="shared" si="5" ref="D34:I34">SUM(D23:D33)</f>
        <v>488765404</v>
      </c>
      <c r="E34" s="4">
        <f t="shared" si="5"/>
        <v>3679567</v>
      </c>
      <c r="F34" s="4">
        <f t="shared" si="5"/>
        <v>316087149</v>
      </c>
      <c r="G34" s="4">
        <f t="shared" si="5"/>
        <v>115768423</v>
      </c>
      <c r="H34" s="4">
        <f t="shared" si="5"/>
        <v>5125145</v>
      </c>
      <c r="I34" s="4">
        <f t="shared" si="5"/>
        <v>48105120</v>
      </c>
      <c r="K34" s="3">
        <f t="shared" si="4"/>
        <v>488765404</v>
      </c>
    </row>
    <row r="35" spans="1:9" ht="14.25" customHeight="1">
      <c r="A35" s="91"/>
      <c r="B35" s="90" t="s">
        <v>7</v>
      </c>
      <c r="C35" s="75" t="s">
        <v>255</v>
      </c>
      <c r="D35" s="4"/>
      <c r="E35" s="4"/>
      <c r="F35" s="4"/>
      <c r="G35" s="4"/>
      <c r="H35" s="4"/>
      <c r="I35" s="4"/>
    </row>
    <row r="36" spans="1:11" ht="14.25" customHeight="1">
      <c r="A36" s="91"/>
      <c r="B36" s="91"/>
      <c r="C36" s="2" t="s">
        <v>70</v>
      </c>
      <c r="D36" s="4">
        <v>244717351</v>
      </c>
      <c r="E36" s="4">
        <v>1908016</v>
      </c>
      <c r="F36" s="4">
        <v>154182241</v>
      </c>
      <c r="G36" s="4">
        <v>56686866</v>
      </c>
      <c r="H36" s="4">
        <v>2650000</v>
      </c>
      <c r="I36" s="5">
        <v>29290228</v>
      </c>
      <c r="K36" s="3">
        <f aca="true" t="shared" si="6" ref="K36:K42">SUM(E36:I36)</f>
        <v>244717351</v>
      </c>
    </row>
    <row r="37" spans="1:11" ht="14.25" customHeight="1">
      <c r="A37" s="91"/>
      <c r="B37" s="91"/>
      <c r="C37" s="2" t="s">
        <v>71</v>
      </c>
      <c r="D37" s="4">
        <v>38508983</v>
      </c>
      <c r="E37" s="4">
        <v>307033</v>
      </c>
      <c r="F37" s="4">
        <v>27758999</v>
      </c>
      <c r="G37" s="4">
        <v>5936887</v>
      </c>
      <c r="H37" s="4">
        <v>582895</v>
      </c>
      <c r="I37" s="5">
        <v>3923169</v>
      </c>
      <c r="K37" s="3">
        <f t="shared" si="6"/>
        <v>38508983</v>
      </c>
    </row>
    <row r="38" spans="1:11" ht="14.25" customHeight="1">
      <c r="A38" s="91"/>
      <c r="B38" s="91"/>
      <c r="C38" s="2" t="s">
        <v>72</v>
      </c>
      <c r="D38" s="4">
        <v>84906246</v>
      </c>
      <c r="E38" s="4">
        <v>0</v>
      </c>
      <c r="F38" s="4">
        <v>53644189</v>
      </c>
      <c r="G38" s="4">
        <v>21574247</v>
      </c>
      <c r="H38" s="4">
        <v>300000</v>
      </c>
      <c r="I38" s="5">
        <v>9387810</v>
      </c>
      <c r="K38" s="3">
        <f t="shared" si="6"/>
        <v>84906246</v>
      </c>
    </row>
    <row r="39" spans="1:11" ht="14.25" customHeight="1">
      <c r="A39" s="91"/>
      <c r="B39" s="91"/>
      <c r="C39" s="2" t="s">
        <v>122</v>
      </c>
      <c r="D39" s="4">
        <v>528706</v>
      </c>
      <c r="E39" s="4">
        <v>129350</v>
      </c>
      <c r="F39" s="4">
        <v>0</v>
      </c>
      <c r="G39" s="4">
        <v>399356</v>
      </c>
      <c r="H39" s="4">
        <v>0</v>
      </c>
      <c r="I39" s="5">
        <v>0</v>
      </c>
      <c r="K39" s="3">
        <f t="shared" si="6"/>
        <v>528706</v>
      </c>
    </row>
    <row r="40" spans="1:11" ht="14.25" customHeight="1">
      <c r="A40" s="91"/>
      <c r="B40" s="91"/>
      <c r="C40" s="75" t="s">
        <v>86</v>
      </c>
      <c r="D40" s="4">
        <v>2996500</v>
      </c>
      <c r="E40" s="4">
        <v>0</v>
      </c>
      <c r="F40" s="4">
        <v>1759750</v>
      </c>
      <c r="G40" s="4">
        <v>881250</v>
      </c>
      <c r="H40" s="4">
        <v>0</v>
      </c>
      <c r="I40" s="5">
        <v>355500</v>
      </c>
      <c r="K40" s="3">
        <f t="shared" si="6"/>
        <v>2996500</v>
      </c>
    </row>
    <row r="41" spans="1:11" ht="14.25" customHeight="1">
      <c r="A41" s="91"/>
      <c r="B41" s="92"/>
      <c r="C41" s="2" t="s">
        <v>256</v>
      </c>
      <c r="D41" s="4">
        <f aca="true" t="shared" si="7" ref="D41:I41">SUM(D36:D40)</f>
        <v>371657786</v>
      </c>
      <c r="E41" s="4">
        <f t="shared" si="7"/>
        <v>2344399</v>
      </c>
      <c r="F41" s="4">
        <f t="shared" si="7"/>
        <v>237345179</v>
      </c>
      <c r="G41" s="4">
        <f t="shared" si="7"/>
        <v>85478606</v>
      </c>
      <c r="H41" s="4">
        <f t="shared" si="7"/>
        <v>3532895</v>
      </c>
      <c r="I41" s="4">
        <f t="shared" si="7"/>
        <v>42956707</v>
      </c>
      <c r="K41" s="3">
        <f t="shared" si="6"/>
        <v>371657786</v>
      </c>
    </row>
    <row r="42" spans="1:11" ht="14.25" customHeight="1">
      <c r="A42" s="92"/>
      <c r="B42" s="93" t="s">
        <v>257</v>
      </c>
      <c r="C42" s="94"/>
      <c r="D42" s="4">
        <f aca="true" t="shared" si="8" ref="D42:I42">+D34-D41</f>
        <v>117107618</v>
      </c>
      <c r="E42" s="4">
        <f t="shared" si="8"/>
        <v>1335168</v>
      </c>
      <c r="F42" s="4">
        <f t="shared" si="8"/>
        <v>78741970</v>
      </c>
      <c r="G42" s="4">
        <f t="shared" si="8"/>
        <v>30289817</v>
      </c>
      <c r="H42" s="4">
        <f t="shared" si="8"/>
        <v>1592250</v>
      </c>
      <c r="I42" s="4">
        <f t="shared" si="8"/>
        <v>5148413</v>
      </c>
      <c r="K42" s="3">
        <f t="shared" si="6"/>
        <v>117107618</v>
      </c>
    </row>
    <row r="43" spans="1:9" ht="14.25" customHeight="1">
      <c r="A43" s="90" t="s">
        <v>23</v>
      </c>
      <c r="B43" s="90" t="s">
        <v>8</v>
      </c>
      <c r="C43" s="44" t="s">
        <v>123</v>
      </c>
      <c r="D43" s="5"/>
      <c r="E43" s="4"/>
      <c r="F43" s="4"/>
      <c r="G43" s="4"/>
      <c r="H43" s="4"/>
      <c r="I43" s="5"/>
    </row>
    <row r="44" spans="1:9" ht="14.25" customHeight="1">
      <c r="A44" s="91"/>
      <c r="B44" s="91"/>
      <c r="C44" s="44" t="s">
        <v>124</v>
      </c>
      <c r="D44" s="5"/>
      <c r="E44" s="4"/>
      <c r="F44" s="4"/>
      <c r="G44" s="4"/>
      <c r="H44" s="4"/>
      <c r="I44" s="5"/>
    </row>
    <row r="45" spans="1:11" ht="14.25" customHeight="1">
      <c r="A45" s="91"/>
      <c r="B45" s="91"/>
      <c r="C45" s="2" t="s">
        <v>96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5">
        <v>0</v>
      </c>
      <c r="K45" s="3">
        <f>SUM(E45:I45)</f>
        <v>0</v>
      </c>
    </row>
    <row r="46" spans="1:9" ht="14.25" customHeight="1">
      <c r="A46" s="91"/>
      <c r="B46" s="91"/>
      <c r="C46" s="2" t="s">
        <v>260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5">
        <v>0</v>
      </c>
    </row>
    <row r="47" spans="1:11" ht="14.25" customHeight="1">
      <c r="A47" s="91"/>
      <c r="B47" s="91"/>
      <c r="C47" s="2" t="s">
        <v>97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5">
        <v>0</v>
      </c>
      <c r="J47" s="42"/>
      <c r="K47" s="3">
        <f>SUM(E47:I47)</f>
        <v>0</v>
      </c>
    </row>
    <row r="48" spans="1:11" ht="14.25" customHeight="1">
      <c r="A48" s="91"/>
      <c r="B48" s="91"/>
      <c r="C48" s="2" t="s">
        <v>125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5">
        <v>0</v>
      </c>
      <c r="K48" s="3">
        <f>SUM(E48:I48)</f>
        <v>0</v>
      </c>
    </row>
    <row r="49" spans="1:11" ht="14.25" customHeight="1">
      <c r="A49" s="91"/>
      <c r="B49" s="92"/>
      <c r="C49" s="43" t="s">
        <v>126</v>
      </c>
      <c r="D49" s="4">
        <f aca="true" t="shared" si="9" ref="D49:I49">SUM(D45:D48)</f>
        <v>0</v>
      </c>
      <c r="E49" s="4">
        <f t="shared" si="9"/>
        <v>0</v>
      </c>
      <c r="F49" s="4">
        <f t="shared" si="9"/>
        <v>0</v>
      </c>
      <c r="G49" s="4">
        <f t="shared" si="9"/>
        <v>0</v>
      </c>
      <c r="H49" s="4">
        <f t="shared" si="9"/>
        <v>0</v>
      </c>
      <c r="I49" s="4">
        <f t="shared" si="9"/>
        <v>0</v>
      </c>
      <c r="K49" s="3">
        <f>SUM(E49:I49)</f>
        <v>0</v>
      </c>
    </row>
    <row r="50" spans="1:9" ht="14.25" customHeight="1">
      <c r="A50" s="91"/>
      <c r="B50" s="46"/>
      <c r="C50" s="44" t="s">
        <v>127</v>
      </c>
      <c r="D50" s="4"/>
      <c r="E50" s="4"/>
      <c r="F50" s="4"/>
      <c r="G50" s="4"/>
      <c r="H50" s="4"/>
      <c r="I50" s="4"/>
    </row>
    <row r="51" spans="1:11" ht="14.25" customHeight="1">
      <c r="A51" s="91"/>
      <c r="B51" s="91" t="s">
        <v>7</v>
      </c>
      <c r="C51" s="2" t="s">
        <v>128</v>
      </c>
      <c r="D51" s="4">
        <v>59463720</v>
      </c>
      <c r="E51" s="5">
        <v>3334540</v>
      </c>
      <c r="F51" s="5">
        <v>55897520</v>
      </c>
      <c r="G51" s="5">
        <v>231660</v>
      </c>
      <c r="H51" s="52">
        <v>0</v>
      </c>
      <c r="I51" s="5">
        <v>0</v>
      </c>
      <c r="K51" s="3">
        <f>SUM(E51:I51)</f>
        <v>59463720</v>
      </c>
    </row>
    <row r="52" spans="1:11" ht="14.25" customHeight="1">
      <c r="A52" s="91"/>
      <c r="B52" s="91"/>
      <c r="C52" s="2" t="s">
        <v>129</v>
      </c>
      <c r="D52" s="4">
        <v>0</v>
      </c>
      <c r="E52" s="5">
        <v>0</v>
      </c>
      <c r="F52" s="5">
        <v>0</v>
      </c>
      <c r="G52" s="5">
        <v>0</v>
      </c>
      <c r="H52" s="52">
        <v>0</v>
      </c>
      <c r="I52" s="5">
        <v>0</v>
      </c>
      <c r="K52" s="3">
        <f>SUM(E52:I52)</f>
        <v>0</v>
      </c>
    </row>
    <row r="53" spans="1:11" ht="14.25" customHeight="1">
      <c r="A53" s="91"/>
      <c r="B53" s="92"/>
      <c r="C53" s="43" t="s">
        <v>130</v>
      </c>
      <c r="D53" s="4">
        <f aca="true" t="shared" si="10" ref="D53:I53">SUM(D51:D52)</f>
        <v>59463720</v>
      </c>
      <c r="E53" s="4">
        <f t="shared" si="10"/>
        <v>3334540</v>
      </c>
      <c r="F53" s="4">
        <f t="shared" si="10"/>
        <v>55897520</v>
      </c>
      <c r="G53" s="4">
        <f t="shared" si="10"/>
        <v>231660</v>
      </c>
      <c r="H53" s="4">
        <f t="shared" si="10"/>
        <v>0</v>
      </c>
      <c r="I53" s="4">
        <f t="shared" si="10"/>
        <v>0</v>
      </c>
      <c r="K53" s="3">
        <f>SUM(E53:I53)</f>
        <v>59463720</v>
      </c>
    </row>
    <row r="54" spans="1:11" ht="14.25" customHeight="1">
      <c r="A54" s="92"/>
      <c r="B54" s="93" t="s">
        <v>131</v>
      </c>
      <c r="C54" s="94"/>
      <c r="D54" s="4">
        <f aca="true" t="shared" si="11" ref="D54:I54">+D49-D53</f>
        <v>-59463720</v>
      </c>
      <c r="E54" s="4">
        <f t="shared" si="11"/>
        <v>-3334540</v>
      </c>
      <c r="F54" s="4">
        <f t="shared" si="11"/>
        <v>-55897520</v>
      </c>
      <c r="G54" s="4">
        <f t="shared" si="11"/>
        <v>-231660</v>
      </c>
      <c r="H54" s="4">
        <f t="shared" si="11"/>
        <v>0</v>
      </c>
      <c r="I54" s="4">
        <f t="shared" si="11"/>
        <v>0</v>
      </c>
      <c r="K54" s="3">
        <f>SUM(E54:I54)</f>
        <v>-59463720</v>
      </c>
    </row>
    <row r="55" spans="1:9" ht="14.25" customHeight="1">
      <c r="A55" s="90" t="s">
        <v>132</v>
      </c>
      <c r="B55" s="90" t="s">
        <v>8</v>
      </c>
      <c r="C55" s="44" t="s">
        <v>133</v>
      </c>
      <c r="D55" s="4"/>
      <c r="E55" s="5"/>
      <c r="F55" s="5"/>
      <c r="G55" s="5"/>
      <c r="H55" s="53"/>
      <c r="I55" s="5"/>
    </row>
    <row r="56" spans="1:9" ht="14.25" customHeight="1">
      <c r="A56" s="91"/>
      <c r="B56" s="91"/>
      <c r="C56" s="43" t="s">
        <v>134</v>
      </c>
      <c r="D56" s="4"/>
      <c r="E56" s="4"/>
      <c r="F56" s="4"/>
      <c r="G56" s="4"/>
      <c r="H56" s="4"/>
      <c r="I56" s="4"/>
    </row>
    <row r="57" spans="1:11" ht="14.25" customHeight="1">
      <c r="A57" s="91"/>
      <c r="B57" s="91"/>
      <c r="C57" s="2" t="s">
        <v>135</v>
      </c>
      <c r="D57" s="4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K57" s="3">
        <f aca="true" t="shared" si="12" ref="K57:K62">SUM(E57:I57)</f>
        <v>0</v>
      </c>
    </row>
    <row r="58" spans="1:11" ht="14.25" customHeight="1">
      <c r="A58" s="91"/>
      <c r="B58" s="91"/>
      <c r="C58" s="2" t="s">
        <v>136</v>
      </c>
      <c r="D58" s="4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K58" s="3">
        <f t="shared" si="12"/>
        <v>0</v>
      </c>
    </row>
    <row r="59" spans="1:11" ht="14.25" customHeight="1">
      <c r="A59" s="91"/>
      <c r="B59" s="91"/>
      <c r="C59" s="2" t="s">
        <v>137</v>
      </c>
      <c r="D59" s="4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K59" s="3">
        <f t="shared" si="12"/>
        <v>0</v>
      </c>
    </row>
    <row r="60" spans="1:11" ht="14.25" customHeight="1">
      <c r="A60" s="91"/>
      <c r="B60" s="91"/>
      <c r="C60" s="2" t="s">
        <v>138</v>
      </c>
      <c r="D60" s="4">
        <v>60000000</v>
      </c>
      <c r="E60" s="5">
        <v>0</v>
      </c>
      <c r="F60" s="5">
        <v>60000000</v>
      </c>
      <c r="G60" s="5">
        <v>0</v>
      </c>
      <c r="H60" s="5">
        <v>0</v>
      </c>
      <c r="I60" s="5">
        <v>0</v>
      </c>
      <c r="K60" s="3">
        <f t="shared" si="12"/>
        <v>60000000</v>
      </c>
    </row>
    <row r="61" spans="1:11" ht="14.25" customHeight="1">
      <c r="A61" s="91"/>
      <c r="B61" s="91"/>
      <c r="C61" s="2" t="s">
        <v>139</v>
      </c>
      <c r="D61" s="4">
        <v>1295316</v>
      </c>
      <c r="E61" s="5">
        <v>1295316</v>
      </c>
      <c r="F61" s="5">
        <v>0</v>
      </c>
      <c r="G61" s="5">
        <v>0</v>
      </c>
      <c r="H61" s="5">
        <v>0</v>
      </c>
      <c r="I61" s="5">
        <v>0</v>
      </c>
      <c r="K61" s="3">
        <f t="shared" si="12"/>
        <v>1295316</v>
      </c>
    </row>
    <row r="62" spans="1:11" ht="14.25" customHeight="1">
      <c r="A62" s="91"/>
      <c r="B62" s="92"/>
      <c r="C62" s="2" t="s">
        <v>146</v>
      </c>
      <c r="D62" s="4">
        <f aca="true" t="shared" si="13" ref="D62:I62">SUM(D57:D61)</f>
        <v>61295316</v>
      </c>
      <c r="E62" s="4">
        <f t="shared" si="13"/>
        <v>1295316</v>
      </c>
      <c r="F62" s="4">
        <f t="shared" si="13"/>
        <v>60000000</v>
      </c>
      <c r="G62" s="4">
        <f t="shared" si="13"/>
        <v>0</v>
      </c>
      <c r="H62" s="4">
        <f t="shared" si="13"/>
        <v>0</v>
      </c>
      <c r="I62" s="4">
        <f t="shared" si="13"/>
        <v>0</v>
      </c>
      <c r="K62" s="3">
        <f t="shared" si="12"/>
        <v>61295316</v>
      </c>
    </row>
    <row r="63" spans="1:9" ht="14.25" customHeight="1">
      <c r="A63" s="91"/>
      <c r="B63" s="47"/>
      <c r="C63" s="43" t="s">
        <v>140</v>
      </c>
      <c r="D63" s="4"/>
      <c r="E63" s="5"/>
      <c r="F63" s="5"/>
      <c r="G63" s="5"/>
      <c r="H63" s="53"/>
      <c r="I63" s="5"/>
    </row>
    <row r="64" spans="1:11" ht="14.25" customHeight="1">
      <c r="A64" s="91"/>
      <c r="B64" s="91" t="s">
        <v>7</v>
      </c>
      <c r="C64" s="2" t="s">
        <v>141</v>
      </c>
      <c r="D64" s="4">
        <v>22030000</v>
      </c>
      <c r="E64" s="5">
        <v>1990000</v>
      </c>
      <c r="F64" s="5">
        <v>0</v>
      </c>
      <c r="G64" s="5">
        <v>20040000</v>
      </c>
      <c r="H64" s="5">
        <v>0</v>
      </c>
      <c r="I64" s="5">
        <v>0</v>
      </c>
      <c r="K64" s="3">
        <f aca="true" t="shared" si="14" ref="K64:K74">SUM(E64:I64)</f>
        <v>22030000</v>
      </c>
    </row>
    <row r="65" spans="1:11" ht="14.25" customHeight="1">
      <c r="A65" s="91"/>
      <c r="B65" s="91"/>
      <c r="C65" s="2" t="s">
        <v>142</v>
      </c>
      <c r="D65" s="4">
        <v>0</v>
      </c>
      <c r="E65" s="6">
        <v>0</v>
      </c>
      <c r="F65" s="5">
        <v>0</v>
      </c>
      <c r="G65" s="5">
        <v>0</v>
      </c>
      <c r="H65" s="5">
        <v>0</v>
      </c>
      <c r="I65" s="5">
        <v>0</v>
      </c>
      <c r="K65" s="3">
        <f t="shared" si="14"/>
        <v>0</v>
      </c>
    </row>
    <row r="66" spans="1:11" ht="14.25" customHeight="1">
      <c r="A66" s="91"/>
      <c r="B66" s="91"/>
      <c r="C66" s="2" t="s">
        <v>143</v>
      </c>
      <c r="D66" s="4">
        <v>0</v>
      </c>
      <c r="E66" s="54">
        <v>0</v>
      </c>
      <c r="F66" s="5">
        <v>0</v>
      </c>
      <c r="G66" s="5">
        <v>0</v>
      </c>
      <c r="H66" s="5">
        <v>0</v>
      </c>
      <c r="I66" s="5">
        <v>0</v>
      </c>
      <c r="K66" s="3">
        <f t="shared" si="14"/>
        <v>0</v>
      </c>
    </row>
    <row r="67" spans="1:11" ht="14.25" customHeight="1">
      <c r="A67" s="91"/>
      <c r="B67" s="91"/>
      <c r="C67" s="2" t="s">
        <v>144</v>
      </c>
      <c r="D67" s="4">
        <v>2996500</v>
      </c>
      <c r="E67" s="54">
        <v>2996500</v>
      </c>
      <c r="F67" s="5">
        <v>0</v>
      </c>
      <c r="G67" s="5">
        <v>0</v>
      </c>
      <c r="H67" s="5">
        <v>0</v>
      </c>
      <c r="I67" s="5">
        <v>0</v>
      </c>
      <c r="K67" s="3">
        <f t="shared" si="14"/>
        <v>2996500</v>
      </c>
    </row>
    <row r="68" spans="1:11" ht="14.25" customHeight="1">
      <c r="A68" s="91"/>
      <c r="B68" s="91"/>
      <c r="C68" s="2" t="s">
        <v>145</v>
      </c>
      <c r="D68" s="4">
        <v>0</v>
      </c>
      <c r="E68" s="4">
        <v>0</v>
      </c>
      <c r="F68" s="4">
        <v>0</v>
      </c>
      <c r="G68" s="5">
        <v>0</v>
      </c>
      <c r="H68" s="5">
        <v>0</v>
      </c>
      <c r="I68" s="5">
        <v>0</v>
      </c>
      <c r="K68" s="3">
        <f t="shared" si="14"/>
        <v>0</v>
      </c>
    </row>
    <row r="69" spans="1:11" ht="14.25" customHeight="1">
      <c r="A69" s="91"/>
      <c r="B69" s="91"/>
      <c r="C69" s="2" t="s">
        <v>147</v>
      </c>
      <c r="D69" s="4">
        <f aca="true" t="shared" si="15" ref="D69:I69">SUM(D64:D68)</f>
        <v>25026500</v>
      </c>
      <c r="E69" s="4">
        <f t="shared" si="15"/>
        <v>4986500</v>
      </c>
      <c r="F69" s="4">
        <f t="shared" si="15"/>
        <v>0</v>
      </c>
      <c r="G69" s="4">
        <f t="shared" si="15"/>
        <v>20040000</v>
      </c>
      <c r="H69" s="4">
        <f t="shared" si="15"/>
        <v>0</v>
      </c>
      <c r="I69" s="4">
        <f t="shared" si="15"/>
        <v>0</v>
      </c>
      <c r="K69" s="3">
        <f t="shared" si="14"/>
        <v>25026500</v>
      </c>
    </row>
    <row r="70" spans="1:11" ht="14.25" customHeight="1">
      <c r="A70" s="92"/>
      <c r="B70" s="93" t="s">
        <v>148</v>
      </c>
      <c r="C70" s="94"/>
      <c r="D70" s="4">
        <f aca="true" t="shared" si="16" ref="D70:I70">+D62-D69</f>
        <v>36268816</v>
      </c>
      <c r="E70" s="4">
        <f t="shared" si="16"/>
        <v>-3691184</v>
      </c>
      <c r="F70" s="4">
        <f t="shared" si="16"/>
        <v>60000000</v>
      </c>
      <c r="G70" s="4">
        <f t="shared" si="16"/>
        <v>-20040000</v>
      </c>
      <c r="H70" s="4">
        <f t="shared" si="16"/>
        <v>0</v>
      </c>
      <c r="I70" s="4">
        <f t="shared" si="16"/>
        <v>0</v>
      </c>
      <c r="K70" s="3">
        <f t="shared" si="14"/>
        <v>36268816</v>
      </c>
    </row>
    <row r="71" spans="1:11" ht="14.25" customHeight="1">
      <c r="A71" s="93" t="s">
        <v>149</v>
      </c>
      <c r="B71" s="99"/>
      <c r="C71" s="94"/>
      <c r="D71" s="4">
        <v>0</v>
      </c>
      <c r="E71" s="4">
        <v>0</v>
      </c>
      <c r="F71" s="4">
        <f>+D71-E71</f>
        <v>0</v>
      </c>
      <c r="G71" s="5">
        <v>0</v>
      </c>
      <c r="H71" s="5">
        <v>0</v>
      </c>
      <c r="I71" s="5">
        <v>0</v>
      </c>
      <c r="K71" s="3">
        <f t="shared" si="14"/>
        <v>0</v>
      </c>
    </row>
    <row r="72" spans="1:11" ht="14.25" customHeight="1">
      <c r="A72" s="96" t="s">
        <v>150</v>
      </c>
      <c r="B72" s="96"/>
      <c r="C72" s="96"/>
      <c r="D72" s="5">
        <f>+D20+D42+D54+D70-D71</f>
        <v>94326536</v>
      </c>
      <c r="E72" s="4">
        <v>-5690556</v>
      </c>
      <c r="F72" s="5">
        <v>82844450</v>
      </c>
      <c r="G72" s="5">
        <v>10018157</v>
      </c>
      <c r="H72" s="5">
        <v>1592250</v>
      </c>
      <c r="I72" s="5">
        <f>+I20+I42+I54+I70-I71</f>
        <v>5562235</v>
      </c>
      <c r="J72" s="42"/>
      <c r="K72" s="3">
        <f t="shared" si="14"/>
        <v>94326536</v>
      </c>
    </row>
    <row r="73" spans="1:11" ht="14.25" customHeight="1">
      <c r="A73" s="95" t="s">
        <v>151</v>
      </c>
      <c r="B73" s="95"/>
      <c r="C73" s="95"/>
      <c r="D73" s="55">
        <v>185482393</v>
      </c>
      <c r="E73" s="4">
        <v>11848477</v>
      </c>
      <c r="F73" s="6">
        <v>134538337</v>
      </c>
      <c r="G73" s="6">
        <v>25356787</v>
      </c>
      <c r="H73" s="6">
        <v>-4056410</v>
      </c>
      <c r="I73" s="6">
        <v>17795202</v>
      </c>
      <c r="J73" s="42"/>
      <c r="K73" s="3">
        <f t="shared" si="14"/>
        <v>185482393</v>
      </c>
    </row>
    <row r="74" spans="1:11" ht="21.75" customHeight="1">
      <c r="A74" s="96" t="s">
        <v>152</v>
      </c>
      <c r="B74" s="96"/>
      <c r="C74" s="96"/>
      <c r="D74" s="4">
        <f>SUM(D72:D73)</f>
        <v>279808929</v>
      </c>
      <c r="E74" s="4">
        <f>+E72+E73</f>
        <v>6157921</v>
      </c>
      <c r="F74" s="4">
        <f>SUM(F72:F73)</f>
        <v>217382787</v>
      </c>
      <c r="G74" s="4">
        <f>SUM(G72:G73)</f>
        <v>35374944</v>
      </c>
      <c r="H74" s="4">
        <f>SUM(H72:H73)</f>
        <v>-2464160</v>
      </c>
      <c r="I74" s="4">
        <f>SUM(I72:I73)</f>
        <v>23357437</v>
      </c>
      <c r="K74" s="3">
        <f t="shared" si="14"/>
        <v>279808929</v>
      </c>
    </row>
    <row r="75" spans="1:7" ht="45" customHeight="1">
      <c r="A75" s="97"/>
      <c r="B75" s="97"/>
      <c r="C75" s="97"/>
      <c r="D75" s="97"/>
      <c r="E75" s="97"/>
      <c r="F75" s="97"/>
      <c r="G75" s="97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 password="8B5F" sheet="1"/>
  <mergeCells count="25">
    <mergeCell ref="D2:I2"/>
    <mergeCell ref="A3:I3"/>
    <mergeCell ref="A4:I4"/>
    <mergeCell ref="A6:C6"/>
    <mergeCell ref="A7:A20"/>
    <mergeCell ref="B7:B13"/>
    <mergeCell ref="B14:B19"/>
    <mergeCell ref="B20:C20"/>
    <mergeCell ref="A21:A42"/>
    <mergeCell ref="B21:B34"/>
    <mergeCell ref="B35:B41"/>
    <mergeCell ref="B42:C42"/>
    <mergeCell ref="A43:A54"/>
    <mergeCell ref="B43:B49"/>
    <mergeCell ref="B51:B53"/>
    <mergeCell ref="B54:C54"/>
    <mergeCell ref="A72:C72"/>
    <mergeCell ref="A73:C73"/>
    <mergeCell ref="A74:C74"/>
    <mergeCell ref="A75:G75"/>
    <mergeCell ref="A55:A70"/>
    <mergeCell ref="B55:B62"/>
    <mergeCell ref="B64:B69"/>
    <mergeCell ref="B70:C70"/>
    <mergeCell ref="A71:C71"/>
  </mergeCells>
  <printOptions horizontalCentered="1"/>
  <pageMargins left="0" right="0" top="0.3937007874015748" bottom="0" header="0" footer="0"/>
  <pageSetup firstPageNumber="11" useFirstPageNumber="1" fitToHeight="1" fitToWidth="1" horizontalDpi="300" verticalDpi="300" orientation="portrait" paperSize="9" scale="84" r:id="rId1"/>
  <rowBreaks count="1" manualBreakCount="1">
    <brk id="5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7"/>
  <sheetViews>
    <sheetView zoomScaleSheetLayoutView="100" workbookViewId="0" topLeftCell="A1">
      <selection activeCell="D76" sqref="D76"/>
    </sheetView>
  </sheetViews>
  <sheetFormatPr defaultColWidth="9.00390625" defaultRowHeight="13.5"/>
  <cols>
    <col min="1" max="1" width="3.625" style="3" customWidth="1"/>
    <col min="2" max="2" width="3.375" style="3" customWidth="1"/>
    <col min="3" max="3" width="38.75390625" style="3" customWidth="1"/>
    <col min="4" max="6" width="16.625" style="3" customWidth="1"/>
    <col min="7" max="7" width="1.4921875" style="3" customWidth="1"/>
    <col min="8" max="8" width="12.875" style="3" customWidth="1"/>
    <col min="9" max="16384" width="9.00390625" style="3" customWidth="1"/>
  </cols>
  <sheetData>
    <row r="1" ht="21.75" customHeight="1"/>
    <row r="2" spans="1:6" ht="15.75" customHeight="1">
      <c r="A2" s="35"/>
      <c r="B2" s="36"/>
      <c r="C2" s="35"/>
      <c r="D2" s="85" t="s">
        <v>114</v>
      </c>
      <c r="E2" s="85"/>
      <c r="F2" s="85"/>
    </row>
    <row r="3" spans="1:6" ht="13.5">
      <c r="A3" s="86" t="s">
        <v>37</v>
      </c>
      <c r="B3" s="86"/>
      <c r="C3" s="86"/>
      <c r="D3" s="86"/>
      <c r="E3" s="86"/>
      <c r="F3" s="86"/>
    </row>
    <row r="4" spans="1:6" ht="13.5">
      <c r="A4" s="86" t="s">
        <v>53</v>
      </c>
      <c r="B4" s="86"/>
      <c r="C4" s="86"/>
      <c r="D4" s="86"/>
      <c r="E4" s="86"/>
      <c r="F4" s="86"/>
    </row>
    <row r="5" spans="1:6" ht="13.5" customHeight="1">
      <c r="A5" s="35"/>
      <c r="B5" s="35"/>
      <c r="C5" s="35"/>
      <c r="D5" s="35"/>
      <c r="E5" s="35"/>
      <c r="F5" s="37" t="s">
        <v>29</v>
      </c>
    </row>
    <row r="6" spans="1:6" ht="14.25" customHeight="1">
      <c r="A6" s="87" t="s">
        <v>22</v>
      </c>
      <c r="B6" s="88"/>
      <c r="C6" s="89"/>
      <c r="D6" s="38" t="s">
        <v>261</v>
      </c>
      <c r="E6" s="38" t="s">
        <v>30</v>
      </c>
      <c r="F6" s="38" t="s">
        <v>31</v>
      </c>
    </row>
    <row r="7" spans="1:6" ht="14.25" customHeight="1">
      <c r="A7" s="90" t="s">
        <v>52</v>
      </c>
      <c r="B7" s="90" t="s">
        <v>8</v>
      </c>
      <c r="C7" s="39" t="s">
        <v>38</v>
      </c>
      <c r="D7" s="40"/>
      <c r="E7" s="40"/>
      <c r="F7" s="40"/>
    </row>
    <row r="8" spans="1:6" ht="14.25" customHeight="1">
      <c r="A8" s="91"/>
      <c r="B8" s="91"/>
      <c r="C8" s="39" t="s">
        <v>39</v>
      </c>
      <c r="D8" s="1"/>
      <c r="E8" s="1"/>
      <c r="F8" s="41"/>
    </row>
    <row r="9" spans="1:6" ht="14.25" customHeight="1">
      <c r="A9" s="91"/>
      <c r="B9" s="91"/>
      <c r="C9" s="39" t="s">
        <v>40</v>
      </c>
      <c r="D9" s="7">
        <f>SUM(D10:D12)</f>
        <v>6766174</v>
      </c>
      <c r="E9" s="7">
        <f>SUM(E10:E12)</f>
        <v>6623097</v>
      </c>
      <c r="F9" s="41">
        <f>SUM(D9-E9)</f>
        <v>143077</v>
      </c>
    </row>
    <row r="10" spans="1:6" ht="14.25" customHeight="1">
      <c r="A10" s="91"/>
      <c r="B10" s="91"/>
      <c r="C10" s="39" t="s">
        <v>41</v>
      </c>
      <c r="D10" s="7">
        <v>2612448</v>
      </c>
      <c r="E10" s="7">
        <v>2530901</v>
      </c>
      <c r="F10" s="41">
        <f>SUM(D10-E10)</f>
        <v>81547</v>
      </c>
    </row>
    <row r="11" spans="1:6" ht="14.25" customHeight="1">
      <c r="A11" s="91"/>
      <c r="B11" s="91"/>
      <c r="C11" s="39" t="s">
        <v>42</v>
      </c>
      <c r="D11" s="7">
        <v>4153726</v>
      </c>
      <c r="E11" s="7">
        <v>4092196</v>
      </c>
      <c r="F11" s="41">
        <f>SUM(D11-E11)</f>
        <v>61530</v>
      </c>
    </row>
    <row r="12" spans="1:6" ht="14.25" customHeight="1">
      <c r="A12" s="91"/>
      <c r="B12" s="91"/>
      <c r="C12" s="39" t="s">
        <v>43</v>
      </c>
      <c r="D12" s="7">
        <v>0</v>
      </c>
      <c r="E12" s="7">
        <v>0</v>
      </c>
      <c r="F12" s="41">
        <f>SUM(D12-E12)</f>
        <v>0</v>
      </c>
    </row>
    <row r="13" spans="1:6" ht="14.25" customHeight="1">
      <c r="A13" s="91"/>
      <c r="B13" s="92"/>
      <c r="C13" s="39" t="s">
        <v>49</v>
      </c>
      <c r="D13" s="7">
        <f>SUM(D10:D12)</f>
        <v>6766174</v>
      </c>
      <c r="E13" s="7">
        <f>SUM(E10:E12)</f>
        <v>6623097</v>
      </c>
      <c r="F13" s="41">
        <f>SUM(D13-E13)</f>
        <v>143077</v>
      </c>
    </row>
    <row r="14" spans="1:6" ht="14.25" customHeight="1">
      <c r="A14" s="91"/>
      <c r="B14" s="90" t="s">
        <v>7</v>
      </c>
      <c r="C14" s="39" t="s">
        <v>44</v>
      </c>
      <c r="D14" s="7"/>
      <c r="E14" s="7"/>
      <c r="F14" s="40"/>
    </row>
    <row r="15" spans="1:6" ht="14.25" customHeight="1">
      <c r="A15" s="91"/>
      <c r="B15" s="91"/>
      <c r="C15" s="39" t="s">
        <v>45</v>
      </c>
      <c r="D15" s="7">
        <f>SUM(D16:D18)</f>
        <v>5597652</v>
      </c>
      <c r="E15" s="7">
        <f>SUM(E16:E18)</f>
        <v>6410733</v>
      </c>
      <c r="F15" s="41">
        <f>SUM(D15-E15)</f>
        <v>-813081</v>
      </c>
    </row>
    <row r="16" spans="1:6" ht="14.25" customHeight="1">
      <c r="A16" s="91"/>
      <c r="B16" s="91"/>
      <c r="C16" s="39" t="s">
        <v>46</v>
      </c>
      <c r="D16" s="7">
        <v>2716594</v>
      </c>
      <c r="E16" s="7">
        <v>3205089</v>
      </c>
      <c r="F16" s="41">
        <f>SUM(D16-E16)</f>
        <v>-488495</v>
      </c>
    </row>
    <row r="17" spans="1:6" ht="14.25" customHeight="1">
      <c r="A17" s="91"/>
      <c r="B17" s="91"/>
      <c r="C17" s="39" t="s">
        <v>47</v>
      </c>
      <c r="D17" s="7">
        <v>2881058</v>
      </c>
      <c r="E17" s="7">
        <v>3205644</v>
      </c>
      <c r="F17" s="41">
        <f>SUM(D17-E17)</f>
        <v>-324586</v>
      </c>
    </row>
    <row r="18" spans="1:6" ht="14.25" customHeight="1">
      <c r="A18" s="91"/>
      <c r="B18" s="91"/>
      <c r="C18" s="39" t="s">
        <v>48</v>
      </c>
      <c r="D18" s="7">
        <v>0</v>
      </c>
      <c r="E18" s="7">
        <v>0</v>
      </c>
      <c r="F18" s="41">
        <f>SUM(D18-E18)</f>
        <v>0</v>
      </c>
    </row>
    <row r="19" spans="1:6" ht="14.25" customHeight="1">
      <c r="A19" s="91"/>
      <c r="B19" s="91"/>
      <c r="C19" s="39" t="s">
        <v>50</v>
      </c>
      <c r="D19" s="7">
        <f>SUM(D16:D18)</f>
        <v>5597652</v>
      </c>
      <c r="E19" s="7">
        <f>SUM(E16:E18)</f>
        <v>6410733</v>
      </c>
      <c r="F19" s="41">
        <f>SUM(D19-E19)</f>
        <v>-813081</v>
      </c>
    </row>
    <row r="20" spans="1:8" ht="14.25" customHeight="1">
      <c r="A20" s="92"/>
      <c r="B20" s="93" t="s">
        <v>51</v>
      </c>
      <c r="C20" s="94"/>
      <c r="D20" s="7">
        <f>+D13-D19</f>
        <v>1168522</v>
      </c>
      <c r="E20" s="7">
        <f>+E13-E19</f>
        <v>212364</v>
      </c>
      <c r="F20" s="1">
        <f>+F13-F19</f>
        <v>956158</v>
      </c>
      <c r="H20" s="3">
        <f>+F13-F19</f>
        <v>956158</v>
      </c>
    </row>
    <row r="21" spans="1:6" ht="14.25" customHeight="1">
      <c r="A21" s="90" t="s">
        <v>67</v>
      </c>
      <c r="B21" s="90" t="s">
        <v>8</v>
      </c>
      <c r="C21" s="39" t="s">
        <v>54</v>
      </c>
      <c r="D21" s="40"/>
      <c r="E21" s="40"/>
      <c r="F21" s="40"/>
    </row>
    <row r="22" spans="1:6" ht="14.25" customHeight="1">
      <c r="A22" s="91"/>
      <c r="B22" s="91"/>
      <c r="C22" s="39" t="s">
        <v>55</v>
      </c>
      <c r="D22" s="40"/>
      <c r="E22" s="40"/>
      <c r="F22" s="40"/>
    </row>
    <row r="23" spans="1:6" ht="14.25" customHeight="1">
      <c r="A23" s="91"/>
      <c r="B23" s="91"/>
      <c r="C23" s="2" t="s">
        <v>56</v>
      </c>
      <c r="D23" s="7">
        <v>115639655</v>
      </c>
      <c r="E23" s="7">
        <v>116092310</v>
      </c>
      <c r="F23" s="7">
        <f>SUM(D23-E23)</f>
        <v>-452655</v>
      </c>
    </row>
    <row r="24" spans="1:6" ht="14.25" customHeight="1">
      <c r="A24" s="91"/>
      <c r="B24" s="91"/>
      <c r="C24" s="2" t="s">
        <v>57</v>
      </c>
      <c r="D24" s="7">
        <v>363707100</v>
      </c>
      <c r="E24" s="7">
        <v>356138136</v>
      </c>
      <c r="F24" s="7">
        <f aca="true" t="shared" si="0" ref="F24:F33">SUM(D24-E24)</f>
        <v>7568964</v>
      </c>
    </row>
    <row r="25" spans="1:6" ht="14.25" customHeight="1">
      <c r="A25" s="91"/>
      <c r="B25" s="91"/>
      <c r="C25" s="2" t="s">
        <v>58</v>
      </c>
      <c r="D25" s="7">
        <v>92890</v>
      </c>
      <c r="E25" s="7">
        <v>0</v>
      </c>
      <c r="F25" s="7">
        <f t="shared" si="0"/>
        <v>92890</v>
      </c>
    </row>
    <row r="26" spans="1:6" ht="14.25" customHeight="1">
      <c r="A26" s="91"/>
      <c r="B26" s="91"/>
      <c r="C26" s="2" t="s">
        <v>252</v>
      </c>
      <c r="D26" s="7">
        <v>5125145</v>
      </c>
      <c r="E26" s="7">
        <v>4652365</v>
      </c>
      <c r="F26" s="7">
        <f t="shared" si="0"/>
        <v>472780</v>
      </c>
    </row>
    <row r="27" spans="1:10" ht="14.25" customHeight="1">
      <c r="A27" s="91"/>
      <c r="B27" s="91"/>
      <c r="C27" s="2" t="s">
        <v>59</v>
      </c>
      <c r="D27" s="7">
        <v>0</v>
      </c>
      <c r="E27" s="7">
        <v>0</v>
      </c>
      <c r="F27" s="7">
        <f t="shared" si="0"/>
        <v>0</v>
      </c>
      <c r="J27" s="42"/>
    </row>
    <row r="28" spans="1:6" ht="14.25" customHeight="1">
      <c r="A28" s="91"/>
      <c r="B28" s="91"/>
      <c r="C28" s="2" t="s">
        <v>253</v>
      </c>
      <c r="D28" s="7">
        <v>0</v>
      </c>
      <c r="E28" s="7">
        <v>0</v>
      </c>
      <c r="F28" s="7">
        <f t="shared" si="0"/>
        <v>0</v>
      </c>
    </row>
    <row r="29" spans="1:6" ht="14.25" customHeight="1">
      <c r="A29" s="91"/>
      <c r="B29" s="91"/>
      <c r="C29" s="2" t="s">
        <v>60</v>
      </c>
      <c r="D29" s="7">
        <v>994778</v>
      </c>
      <c r="E29" s="7">
        <v>43893</v>
      </c>
      <c r="F29" s="7">
        <f t="shared" si="0"/>
        <v>950885</v>
      </c>
    </row>
    <row r="30" spans="1:6" ht="14.25" customHeight="1">
      <c r="A30" s="91"/>
      <c r="B30" s="91"/>
      <c r="C30" s="2" t="s">
        <v>61</v>
      </c>
      <c r="D30" s="7">
        <v>0</v>
      </c>
      <c r="E30" s="7">
        <v>0</v>
      </c>
      <c r="F30" s="7">
        <f t="shared" si="0"/>
        <v>0</v>
      </c>
    </row>
    <row r="31" spans="1:6" ht="14.25" customHeight="1">
      <c r="A31" s="91"/>
      <c r="B31" s="91"/>
      <c r="C31" s="2" t="s">
        <v>62</v>
      </c>
      <c r="D31" s="7">
        <v>369084</v>
      </c>
      <c r="E31" s="7">
        <v>560506</v>
      </c>
      <c r="F31" s="7">
        <f t="shared" si="0"/>
        <v>-191422</v>
      </c>
    </row>
    <row r="32" spans="1:6" ht="14.25" customHeight="1">
      <c r="A32" s="91"/>
      <c r="B32" s="91"/>
      <c r="C32" s="2" t="s">
        <v>63</v>
      </c>
      <c r="D32" s="7">
        <v>18259387</v>
      </c>
      <c r="E32" s="7">
        <v>21015136</v>
      </c>
      <c r="F32" s="7">
        <f t="shared" si="0"/>
        <v>-2755749</v>
      </c>
    </row>
    <row r="33" spans="1:6" ht="14.25" customHeight="1">
      <c r="A33" s="91"/>
      <c r="B33" s="92"/>
      <c r="C33" s="2" t="s">
        <v>64</v>
      </c>
      <c r="D33" s="7">
        <f>SUM(D23:D32)</f>
        <v>504188039</v>
      </c>
      <c r="E33" s="7">
        <f>SUM(E23:E32)</f>
        <v>498502346</v>
      </c>
      <c r="F33" s="7">
        <f t="shared" si="0"/>
        <v>5685693</v>
      </c>
    </row>
    <row r="34" spans="1:6" ht="14.25" customHeight="1">
      <c r="A34" s="91"/>
      <c r="B34" s="90" t="s">
        <v>7</v>
      </c>
      <c r="C34" s="43" t="s">
        <v>65</v>
      </c>
      <c r="D34" s="7"/>
      <c r="E34" s="7"/>
      <c r="F34" s="7"/>
    </row>
    <row r="35" spans="1:6" ht="14.25" customHeight="1">
      <c r="A35" s="91"/>
      <c r="B35" s="91"/>
      <c r="C35" s="2" t="s">
        <v>70</v>
      </c>
      <c r="D35" s="7">
        <v>244717351</v>
      </c>
      <c r="E35" s="7">
        <v>233237144</v>
      </c>
      <c r="F35" s="7">
        <f aca="true" t="shared" si="1" ref="F35:F42">+D35-E35</f>
        <v>11480207</v>
      </c>
    </row>
    <row r="36" spans="1:6" ht="14.25" customHeight="1">
      <c r="A36" s="91"/>
      <c r="B36" s="91"/>
      <c r="C36" s="2" t="s">
        <v>71</v>
      </c>
      <c r="D36" s="7">
        <v>38508983</v>
      </c>
      <c r="E36" s="7">
        <v>41499756</v>
      </c>
      <c r="F36" s="7">
        <f t="shared" si="1"/>
        <v>-2990773</v>
      </c>
    </row>
    <row r="37" spans="1:6" ht="14.25" customHeight="1">
      <c r="A37" s="91"/>
      <c r="B37" s="91"/>
      <c r="C37" s="2" t="s">
        <v>72</v>
      </c>
      <c r="D37" s="7">
        <v>84906246</v>
      </c>
      <c r="E37" s="7">
        <v>87223450</v>
      </c>
      <c r="F37" s="7">
        <f t="shared" si="1"/>
        <v>-2317204</v>
      </c>
    </row>
    <row r="38" spans="1:6" ht="14.25" customHeight="1">
      <c r="A38" s="91"/>
      <c r="B38" s="91"/>
      <c r="C38" s="2" t="s">
        <v>73</v>
      </c>
      <c r="D38" s="7">
        <v>34613764</v>
      </c>
      <c r="E38" s="7">
        <v>35733369</v>
      </c>
      <c r="F38" s="7">
        <f t="shared" si="1"/>
        <v>-1119605</v>
      </c>
    </row>
    <row r="39" spans="1:6" ht="14.25" customHeight="1">
      <c r="A39" s="91"/>
      <c r="B39" s="91"/>
      <c r="C39" s="2" t="s">
        <v>74</v>
      </c>
      <c r="D39" s="7">
        <v>0</v>
      </c>
      <c r="E39" s="7">
        <v>0</v>
      </c>
      <c r="F39" s="7">
        <f t="shared" si="1"/>
        <v>0</v>
      </c>
    </row>
    <row r="40" spans="1:6" ht="14.25" customHeight="1">
      <c r="A40" s="91"/>
      <c r="B40" s="91"/>
      <c r="C40" s="2" t="s">
        <v>75</v>
      </c>
      <c r="D40" s="7">
        <v>1965859</v>
      </c>
      <c r="E40" s="7">
        <v>2508171</v>
      </c>
      <c r="F40" s="7">
        <f t="shared" si="1"/>
        <v>-542312</v>
      </c>
    </row>
    <row r="41" spans="1:6" ht="14.25" customHeight="1">
      <c r="A41" s="91"/>
      <c r="B41" s="92"/>
      <c r="C41" s="2" t="s">
        <v>66</v>
      </c>
      <c r="D41" s="7">
        <f>SUM(D35:D40)</f>
        <v>404712203</v>
      </c>
      <c r="E41" s="7">
        <f>SUM(E35:E40)</f>
        <v>400201890</v>
      </c>
      <c r="F41" s="7">
        <f t="shared" si="1"/>
        <v>4510313</v>
      </c>
    </row>
    <row r="42" spans="1:8" ht="14.25" customHeight="1">
      <c r="A42" s="92"/>
      <c r="B42" s="93" t="s">
        <v>83</v>
      </c>
      <c r="C42" s="94"/>
      <c r="D42" s="2">
        <f>+D33-D41</f>
        <v>99475836</v>
      </c>
      <c r="E42" s="2">
        <f>+E33-E41</f>
        <v>98300456</v>
      </c>
      <c r="F42" s="7">
        <f t="shared" si="1"/>
        <v>1175380</v>
      </c>
      <c r="H42" s="3">
        <f>+F33-F41</f>
        <v>1175380</v>
      </c>
    </row>
    <row r="43" spans="1:6" ht="14.25" customHeight="1">
      <c r="A43" s="90" t="s">
        <v>82</v>
      </c>
      <c r="B43" s="90" t="s">
        <v>8</v>
      </c>
      <c r="C43" s="44" t="s">
        <v>68</v>
      </c>
      <c r="D43" s="1"/>
      <c r="E43" s="1"/>
      <c r="F43" s="41"/>
    </row>
    <row r="44" spans="1:6" ht="14.25" customHeight="1">
      <c r="A44" s="91"/>
      <c r="B44" s="91"/>
      <c r="C44" s="43" t="s">
        <v>69</v>
      </c>
      <c r="D44" s="1"/>
      <c r="E44" s="1"/>
      <c r="F44" s="41"/>
    </row>
    <row r="45" spans="1:6" ht="14.25" customHeight="1">
      <c r="A45" s="91"/>
      <c r="B45" s="91"/>
      <c r="C45" s="2" t="s">
        <v>76</v>
      </c>
      <c r="D45" s="2">
        <v>0</v>
      </c>
      <c r="E45" s="2">
        <v>0</v>
      </c>
      <c r="F45" s="7">
        <f>+D45-E45</f>
        <v>0</v>
      </c>
    </row>
    <row r="46" spans="1:10" ht="14.25" customHeight="1">
      <c r="A46" s="91"/>
      <c r="B46" s="91"/>
      <c r="C46" s="2" t="s">
        <v>77</v>
      </c>
      <c r="D46" s="7">
        <v>209336</v>
      </c>
      <c r="E46" s="7">
        <v>173552</v>
      </c>
      <c r="F46" s="7">
        <f>+D46-E46</f>
        <v>35784</v>
      </c>
      <c r="J46" s="42"/>
    </row>
    <row r="47" spans="1:6" ht="14.25" customHeight="1">
      <c r="A47" s="91"/>
      <c r="B47" s="91"/>
      <c r="C47" s="2" t="s">
        <v>78</v>
      </c>
      <c r="D47" s="7">
        <v>0</v>
      </c>
      <c r="E47" s="7">
        <v>0</v>
      </c>
      <c r="F47" s="7">
        <f aca="true" t="shared" si="2" ref="F47:F52">+D47-E47</f>
        <v>0</v>
      </c>
    </row>
    <row r="48" spans="1:6" ht="14.25" customHeight="1">
      <c r="A48" s="91"/>
      <c r="B48" s="91"/>
      <c r="C48" s="2" t="s">
        <v>79</v>
      </c>
      <c r="D48" s="7">
        <v>2996500</v>
      </c>
      <c r="E48" s="7">
        <v>3038875</v>
      </c>
      <c r="F48" s="7">
        <f t="shared" si="2"/>
        <v>-42375</v>
      </c>
    </row>
    <row r="49" spans="1:6" ht="14.25" customHeight="1">
      <c r="A49" s="91"/>
      <c r="B49" s="91"/>
      <c r="C49" s="2" t="s">
        <v>80</v>
      </c>
      <c r="D49" s="7">
        <v>0</v>
      </c>
      <c r="E49" s="7">
        <v>0</v>
      </c>
      <c r="F49" s="7">
        <f t="shared" si="2"/>
        <v>0</v>
      </c>
    </row>
    <row r="50" spans="1:6" ht="14.25" customHeight="1">
      <c r="A50" s="91"/>
      <c r="B50" s="91"/>
      <c r="C50" s="2" t="s">
        <v>81</v>
      </c>
      <c r="D50" s="7">
        <v>0</v>
      </c>
      <c r="E50" s="7">
        <v>0</v>
      </c>
      <c r="F50" s="7">
        <f t="shared" si="2"/>
        <v>0</v>
      </c>
    </row>
    <row r="51" spans="1:6" ht="14.25" customHeight="1">
      <c r="A51" s="91"/>
      <c r="B51" s="91"/>
      <c r="C51" s="2" t="s">
        <v>60</v>
      </c>
      <c r="D51" s="7">
        <v>0</v>
      </c>
      <c r="E51" s="7">
        <v>0</v>
      </c>
      <c r="F51" s="7">
        <f t="shared" si="2"/>
        <v>0</v>
      </c>
    </row>
    <row r="52" spans="1:6" ht="14.25" customHeight="1">
      <c r="A52" s="91"/>
      <c r="B52" s="92"/>
      <c r="C52" s="43" t="s">
        <v>84</v>
      </c>
      <c r="D52" s="7">
        <f>SUM(D45:D51)</f>
        <v>3205836</v>
      </c>
      <c r="E52" s="7">
        <f>SUM(E45:E51)</f>
        <v>3212427</v>
      </c>
      <c r="F52" s="7">
        <f t="shared" si="2"/>
        <v>-6591</v>
      </c>
    </row>
    <row r="53" spans="1:6" ht="14.25" customHeight="1">
      <c r="A53" s="91"/>
      <c r="B53" s="90" t="s">
        <v>7</v>
      </c>
      <c r="C53" s="75" t="s">
        <v>262</v>
      </c>
      <c r="D53" s="7"/>
      <c r="E53" s="7"/>
      <c r="F53" s="7"/>
    </row>
    <row r="54" spans="1:6" ht="14.25" customHeight="1">
      <c r="A54" s="91"/>
      <c r="B54" s="91"/>
      <c r="C54" s="75" t="s">
        <v>85</v>
      </c>
      <c r="D54" s="7">
        <v>528706</v>
      </c>
      <c r="E54" s="7">
        <v>815097</v>
      </c>
      <c r="F54" s="7">
        <f>+D54-E54</f>
        <v>-286391</v>
      </c>
    </row>
    <row r="55" spans="1:6" ht="14.25" customHeight="1">
      <c r="A55" s="91"/>
      <c r="B55" s="91"/>
      <c r="C55" s="43" t="s">
        <v>86</v>
      </c>
      <c r="D55" s="7">
        <v>2996500</v>
      </c>
      <c r="E55" s="7">
        <v>3038875</v>
      </c>
      <c r="F55" s="7">
        <v>115639655</v>
      </c>
    </row>
    <row r="56" spans="1:6" ht="14.25" customHeight="1">
      <c r="A56" s="91"/>
      <c r="B56" s="91"/>
      <c r="C56" s="2" t="s">
        <v>87</v>
      </c>
      <c r="D56" s="7">
        <v>0</v>
      </c>
      <c r="E56" s="7">
        <v>0</v>
      </c>
      <c r="F56" s="7">
        <v>115639655</v>
      </c>
    </row>
    <row r="57" spans="1:6" ht="14.25" customHeight="1">
      <c r="A57" s="91"/>
      <c r="B57" s="91"/>
      <c r="C57" s="2" t="s">
        <v>88</v>
      </c>
      <c r="D57" s="7">
        <v>0</v>
      </c>
      <c r="E57" s="7">
        <v>0</v>
      </c>
      <c r="F57" s="7">
        <v>115639655</v>
      </c>
    </row>
    <row r="58" spans="1:6" ht="14.25" customHeight="1">
      <c r="A58" s="91"/>
      <c r="B58" s="91"/>
      <c r="C58" s="43" t="s">
        <v>89</v>
      </c>
      <c r="D58" s="7">
        <v>0</v>
      </c>
      <c r="E58" s="7">
        <v>0</v>
      </c>
      <c r="F58" s="7">
        <v>115639655</v>
      </c>
    </row>
    <row r="59" spans="1:6" ht="14.25" customHeight="1">
      <c r="A59" s="91"/>
      <c r="B59" s="91"/>
      <c r="C59" s="43" t="s">
        <v>90</v>
      </c>
      <c r="D59" s="7">
        <v>369084</v>
      </c>
      <c r="E59" s="7">
        <v>560506</v>
      </c>
      <c r="F59" s="2">
        <f>+D59-E59</f>
        <v>-191422</v>
      </c>
    </row>
    <row r="60" spans="1:6" ht="14.25" customHeight="1">
      <c r="A60" s="91"/>
      <c r="B60" s="92"/>
      <c r="C60" s="43" t="s">
        <v>91</v>
      </c>
      <c r="D60" s="7">
        <f>SUM(D53:D59)</f>
        <v>3894290</v>
      </c>
      <c r="E60" s="7">
        <f>SUM(E53:E59)</f>
        <v>4414478</v>
      </c>
      <c r="F60" s="7">
        <f>+D60-E60</f>
        <v>-520188</v>
      </c>
    </row>
    <row r="61" spans="1:8" ht="14.25" customHeight="1">
      <c r="A61" s="92"/>
      <c r="B61" s="93" t="s">
        <v>92</v>
      </c>
      <c r="C61" s="94"/>
      <c r="D61" s="7">
        <f>+D52-D60</f>
        <v>-688454</v>
      </c>
      <c r="E61" s="7">
        <f>+E52-E60</f>
        <v>-1202051</v>
      </c>
      <c r="F61" s="7">
        <f>+D61-E61</f>
        <v>513597</v>
      </c>
      <c r="H61" s="3">
        <f>+F52-F60</f>
        <v>513597</v>
      </c>
    </row>
    <row r="62" spans="1:8" ht="14.25" customHeight="1">
      <c r="A62" s="87" t="s">
        <v>113</v>
      </c>
      <c r="B62" s="88"/>
      <c r="C62" s="89"/>
      <c r="D62" s="7">
        <f>+D20+D42+D61</f>
        <v>99955904</v>
      </c>
      <c r="E62" s="7">
        <f>+E20+E42+E61</f>
        <v>97310769</v>
      </c>
      <c r="F62" s="7">
        <f>+D62-E62</f>
        <v>2645135</v>
      </c>
      <c r="H62" s="3">
        <f>+H20+H42+H61</f>
        <v>2645135</v>
      </c>
    </row>
    <row r="63" spans="1:6" ht="14.25" customHeight="1">
      <c r="A63" s="90" t="s">
        <v>93</v>
      </c>
      <c r="B63" s="90" t="s">
        <v>8</v>
      </c>
      <c r="C63" s="44" t="s">
        <v>94</v>
      </c>
      <c r="D63" s="7"/>
      <c r="E63" s="7"/>
      <c r="F63" s="1"/>
    </row>
    <row r="64" spans="1:6" ht="14.25" customHeight="1">
      <c r="A64" s="91"/>
      <c r="B64" s="91"/>
      <c r="C64" s="43" t="s">
        <v>95</v>
      </c>
      <c r="D64" s="7"/>
      <c r="E64" s="7"/>
      <c r="F64" s="1"/>
    </row>
    <row r="65" spans="1:6" ht="14.25" customHeight="1">
      <c r="A65" s="91"/>
      <c r="B65" s="91"/>
      <c r="C65" s="2" t="s">
        <v>96</v>
      </c>
      <c r="D65" s="7">
        <v>0</v>
      </c>
      <c r="E65" s="7">
        <v>2460000</v>
      </c>
      <c r="F65" s="7">
        <f aca="true" t="shared" si="3" ref="F65:F70">+D65-E65</f>
        <v>-2460000</v>
      </c>
    </row>
    <row r="66" spans="1:6" ht="14.25" customHeight="1">
      <c r="A66" s="91"/>
      <c r="B66" s="91"/>
      <c r="C66" s="2" t="s">
        <v>97</v>
      </c>
      <c r="D66" s="7">
        <v>0</v>
      </c>
      <c r="E66" s="7">
        <v>0</v>
      </c>
      <c r="F66" s="7">
        <f t="shared" si="3"/>
        <v>0</v>
      </c>
    </row>
    <row r="67" spans="1:6" ht="14.25" customHeight="1">
      <c r="A67" s="91"/>
      <c r="B67" s="91"/>
      <c r="C67" s="2" t="s">
        <v>98</v>
      </c>
      <c r="D67" s="7">
        <v>0</v>
      </c>
      <c r="E67" s="7">
        <v>0</v>
      </c>
      <c r="F67" s="7">
        <f t="shared" si="3"/>
        <v>0</v>
      </c>
    </row>
    <row r="68" spans="1:6" ht="14.25" customHeight="1">
      <c r="A68" s="91"/>
      <c r="B68" s="91"/>
      <c r="C68" s="2" t="s">
        <v>99</v>
      </c>
      <c r="D68" s="7">
        <v>0</v>
      </c>
      <c r="E68" s="7">
        <v>0</v>
      </c>
      <c r="F68" s="7">
        <f t="shared" si="3"/>
        <v>0</v>
      </c>
    </row>
    <row r="69" spans="1:6" ht="14.25" customHeight="1">
      <c r="A69" s="91"/>
      <c r="B69" s="91"/>
      <c r="C69" s="2" t="s">
        <v>100</v>
      </c>
      <c r="D69" s="7">
        <v>0</v>
      </c>
      <c r="E69" s="7">
        <v>0</v>
      </c>
      <c r="F69" s="7">
        <f t="shared" si="3"/>
        <v>0</v>
      </c>
    </row>
    <row r="70" spans="1:6" ht="14.25" customHeight="1">
      <c r="A70" s="91"/>
      <c r="B70" s="92"/>
      <c r="C70" s="2" t="s">
        <v>101</v>
      </c>
      <c r="D70" s="7">
        <f>SUM(D65:D69)</f>
        <v>0</v>
      </c>
      <c r="E70" s="7">
        <f>SUM(E65:E69)</f>
        <v>2460000</v>
      </c>
      <c r="F70" s="7">
        <f t="shared" si="3"/>
        <v>-2460000</v>
      </c>
    </row>
    <row r="71" spans="1:6" ht="14.25" customHeight="1">
      <c r="A71" s="91"/>
      <c r="B71" s="90" t="s">
        <v>7</v>
      </c>
      <c r="C71" s="43" t="s">
        <v>102</v>
      </c>
      <c r="D71" s="7"/>
      <c r="E71" s="7"/>
      <c r="F71" s="2"/>
    </row>
    <row r="72" spans="1:6" ht="14.25" customHeight="1">
      <c r="A72" s="91"/>
      <c r="B72" s="91"/>
      <c r="C72" s="43" t="s">
        <v>103</v>
      </c>
      <c r="D72" s="7">
        <v>0</v>
      </c>
      <c r="E72" s="7">
        <v>0</v>
      </c>
      <c r="F72" s="7">
        <f aca="true" t="shared" si="4" ref="F72:F86">+D72-E72</f>
        <v>0</v>
      </c>
    </row>
    <row r="73" spans="1:6" ht="14.25" customHeight="1">
      <c r="A73" s="91"/>
      <c r="B73" s="91"/>
      <c r="C73" s="2" t="s">
        <v>104</v>
      </c>
      <c r="D73" s="7">
        <v>0</v>
      </c>
      <c r="E73" s="7">
        <v>2460000</v>
      </c>
      <c r="F73" s="7">
        <f t="shared" si="4"/>
        <v>-2460000</v>
      </c>
    </row>
    <row r="74" spans="1:6" ht="14.25" customHeight="1">
      <c r="A74" s="91"/>
      <c r="B74" s="91"/>
      <c r="C74" s="2" t="s">
        <v>105</v>
      </c>
      <c r="D74" s="7">
        <v>78724</v>
      </c>
      <c r="E74" s="7">
        <v>32347</v>
      </c>
      <c r="F74" s="7">
        <f t="shared" si="4"/>
        <v>46377</v>
      </c>
    </row>
    <row r="75" spans="1:6" ht="14.25" customHeight="1">
      <c r="A75" s="91"/>
      <c r="B75" s="91"/>
      <c r="C75" s="2" t="s">
        <v>106</v>
      </c>
      <c r="D75" s="7">
        <v>0</v>
      </c>
      <c r="E75" s="7">
        <v>0</v>
      </c>
      <c r="F75" s="7">
        <f t="shared" si="4"/>
        <v>0</v>
      </c>
    </row>
    <row r="76" spans="1:6" ht="14.25" customHeight="1">
      <c r="A76" s="91"/>
      <c r="B76" s="92"/>
      <c r="C76" s="2" t="s">
        <v>107</v>
      </c>
      <c r="D76" s="7">
        <f>SUM(D72:D75)</f>
        <v>78724</v>
      </c>
      <c r="E76" s="7">
        <f>SUM(E72:E75)</f>
        <v>2492347</v>
      </c>
      <c r="F76" s="7">
        <f t="shared" si="4"/>
        <v>-2413623</v>
      </c>
    </row>
    <row r="77" spans="1:8" ht="14.25" customHeight="1">
      <c r="A77" s="92"/>
      <c r="B77" s="93" t="s">
        <v>108</v>
      </c>
      <c r="C77" s="94"/>
      <c r="D77" s="7">
        <f>+D70-D76</f>
        <v>-78724</v>
      </c>
      <c r="E77" s="7">
        <f>+E70-E76</f>
        <v>-32347</v>
      </c>
      <c r="F77" s="7">
        <f t="shared" si="4"/>
        <v>-46377</v>
      </c>
      <c r="H77" s="3">
        <f>+F70-F76</f>
        <v>-46377</v>
      </c>
    </row>
    <row r="78" spans="1:8" ht="14.25" customHeight="1">
      <c r="A78" s="93" t="s">
        <v>109</v>
      </c>
      <c r="B78" s="99"/>
      <c r="C78" s="94"/>
      <c r="D78" s="7">
        <f>+D62+D77</f>
        <v>99877180</v>
      </c>
      <c r="E78" s="7">
        <f>+E62+E77</f>
        <v>97278422</v>
      </c>
      <c r="F78" s="7">
        <f t="shared" si="4"/>
        <v>2598758</v>
      </c>
      <c r="H78" s="3">
        <f>+F62+F77</f>
        <v>2598758</v>
      </c>
    </row>
    <row r="79" spans="1:9" ht="14.25" customHeight="1">
      <c r="A79" s="108" t="s">
        <v>112</v>
      </c>
      <c r="B79" s="93" t="s">
        <v>110</v>
      </c>
      <c r="C79" s="94"/>
      <c r="D79" s="7"/>
      <c r="E79" s="7"/>
      <c r="F79" s="7">
        <f t="shared" si="4"/>
        <v>0</v>
      </c>
      <c r="I79" s="42"/>
    </row>
    <row r="80" spans="1:6" ht="14.25" customHeight="1">
      <c r="A80" s="109"/>
      <c r="B80" s="93" t="s">
        <v>263</v>
      </c>
      <c r="C80" s="94"/>
      <c r="D80" s="7">
        <v>262475985</v>
      </c>
      <c r="E80" s="7">
        <v>718197563</v>
      </c>
      <c r="F80" s="7">
        <f t="shared" si="4"/>
        <v>-455721578</v>
      </c>
    </row>
    <row r="81" spans="1:8" ht="14.25" customHeight="1">
      <c r="A81" s="109"/>
      <c r="B81" s="93" t="s">
        <v>116</v>
      </c>
      <c r="C81" s="94"/>
      <c r="D81" s="7">
        <f>+D78+D80</f>
        <v>362353165</v>
      </c>
      <c r="E81" s="7">
        <f>+E78+E80</f>
        <v>815475985</v>
      </c>
      <c r="F81" s="7">
        <f t="shared" si="4"/>
        <v>-453122820</v>
      </c>
      <c r="H81" s="3">
        <f>+F78+F80</f>
        <v>-453122820</v>
      </c>
    </row>
    <row r="82" spans="1:8" ht="14.25" customHeight="1">
      <c r="A82" s="109"/>
      <c r="B82" s="93" t="s">
        <v>117</v>
      </c>
      <c r="C82" s="94"/>
      <c r="D82" s="7">
        <v>0</v>
      </c>
      <c r="E82" s="7">
        <v>0</v>
      </c>
      <c r="F82" s="7">
        <f t="shared" si="4"/>
        <v>0</v>
      </c>
      <c r="H82" s="45">
        <f>+F82-G82</f>
        <v>0</v>
      </c>
    </row>
    <row r="83" spans="1:8" ht="14.25" customHeight="1">
      <c r="A83" s="109"/>
      <c r="B83" s="93" t="s">
        <v>118</v>
      </c>
      <c r="C83" s="94"/>
      <c r="D83" s="7">
        <v>0</v>
      </c>
      <c r="E83" s="7">
        <v>0</v>
      </c>
      <c r="F83" s="7">
        <f t="shared" si="4"/>
        <v>0</v>
      </c>
      <c r="H83" s="45">
        <f>+F83-G83</f>
        <v>0</v>
      </c>
    </row>
    <row r="84" spans="1:8" ht="14.25" customHeight="1">
      <c r="A84" s="109"/>
      <c r="B84" s="93" t="s">
        <v>119</v>
      </c>
      <c r="C84" s="94"/>
      <c r="D84" s="7">
        <v>60000000</v>
      </c>
      <c r="E84" s="7">
        <v>0</v>
      </c>
      <c r="F84" s="7">
        <f t="shared" si="4"/>
        <v>60000000</v>
      </c>
      <c r="H84" s="45">
        <f>+F84-G84</f>
        <v>60000000</v>
      </c>
    </row>
    <row r="85" spans="1:8" ht="14.25" customHeight="1">
      <c r="A85" s="109"/>
      <c r="B85" s="102" t="s">
        <v>120</v>
      </c>
      <c r="C85" s="103"/>
      <c r="D85" s="7">
        <v>0</v>
      </c>
      <c r="E85" s="7">
        <v>553000000</v>
      </c>
      <c r="F85" s="7">
        <f t="shared" si="4"/>
        <v>-553000000</v>
      </c>
      <c r="H85" s="45">
        <f>+F85-G85</f>
        <v>-553000000</v>
      </c>
    </row>
    <row r="86" spans="1:8" ht="14.25" customHeight="1">
      <c r="A86" s="109"/>
      <c r="B86" s="104" t="s">
        <v>111</v>
      </c>
      <c r="C86" s="105"/>
      <c r="D86" s="100">
        <f>+D81+D82-D83+D84-D85</f>
        <v>422353165</v>
      </c>
      <c r="E86" s="100">
        <f>+E81+E82-E83+E84-E85</f>
        <v>262475985</v>
      </c>
      <c r="F86" s="100">
        <f t="shared" si="4"/>
        <v>159877180</v>
      </c>
      <c r="H86" s="3">
        <f>+H81+H82-H83+H84-H85</f>
        <v>159877180</v>
      </c>
    </row>
    <row r="87" spans="1:6" ht="14.25" customHeight="1">
      <c r="A87" s="110"/>
      <c r="B87" s="106"/>
      <c r="C87" s="107"/>
      <c r="D87" s="101"/>
      <c r="E87" s="101"/>
      <c r="F87" s="101"/>
    </row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</sheetData>
  <sheetProtection password="8B5F" sheet="1"/>
  <mergeCells count="34">
    <mergeCell ref="B20:C20"/>
    <mergeCell ref="A7:A20"/>
    <mergeCell ref="B7:B13"/>
    <mergeCell ref="B14:B19"/>
    <mergeCell ref="B21:B33"/>
    <mergeCell ref="A21:A42"/>
    <mergeCell ref="B34:B41"/>
    <mergeCell ref="A62:C62"/>
    <mergeCell ref="A78:C78"/>
    <mergeCell ref="B79:C79"/>
    <mergeCell ref="B83:C83"/>
    <mergeCell ref="A79:A87"/>
    <mergeCell ref="B77:C77"/>
    <mergeCell ref="B81:C81"/>
    <mergeCell ref="B61:C61"/>
    <mergeCell ref="F86:F87"/>
    <mergeCell ref="B80:C80"/>
    <mergeCell ref="B84:C84"/>
    <mergeCell ref="B85:C85"/>
    <mergeCell ref="B86:C87"/>
    <mergeCell ref="B71:B76"/>
    <mergeCell ref="D86:D87"/>
    <mergeCell ref="B82:C82"/>
    <mergeCell ref="E86:E87"/>
    <mergeCell ref="A43:A61"/>
    <mergeCell ref="B63:B70"/>
    <mergeCell ref="A63:A77"/>
    <mergeCell ref="B53:B60"/>
    <mergeCell ref="D2:F2"/>
    <mergeCell ref="A4:F4"/>
    <mergeCell ref="A3:F3"/>
    <mergeCell ref="A6:C6"/>
    <mergeCell ref="B42:C42"/>
    <mergeCell ref="B43:B52"/>
  </mergeCells>
  <printOptions horizontalCentered="1"/>
  <pageMargins left="0" right="0" top="0.3937007874015748" bottom="0" header="0" footer="0"/>
  <pageSetup firstPageNumber="11" useFirstPageNumber="1" fitToHeight="1" fitToWidth="1" horizontalDpi="300" verticalDpi="300" orientation="portrait" paperSize="9" scale="72" r:id="rId1"/>
  <rowBreaks count="1" manualBreakCount="1">
    <brk id="6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5"/>
  <sheetViews>
    <sheetView zoomScaleSheetLayoutView="100" workbookViewId="0" topLeftCell="A1">
      <selection activeCell="D76" sqref="D76"/>
    </sheetView>
  </sheetViews>
  <sheetFormatPr defaultColWidth="9.00390625" defaultRowHeight="13.5"/>
  <cols>
    <col min="1" max="1" width="3.625" style="3" customWidth="1"/>
    <col min="2" max="2" width="3.375" style="3" customWidth="1"/>
    <col min="3" max="3" width="38.75390625" style="3" customWidth="1"/>
    <col min="4" max="9" width="12.625" style="3" customWidth="1"/>
    <col min="10" max="10" width="3.00390625" style="3" customWidth="1"/>
    <col min="11" max="11" width="12.75390625" style="3" customWidth="1"/>
    <col min="12" max="16384" width="9.00390625" style="3" customWidth="1"/>
  </cols>
  <sheetData>
    <row r="1" ht="21.75" customHeight="1"/>
    <row r="2" spans="1:9" ht="15.75" customHeight="1">
      <c r="A2" s="35"/>
      <c r="B2" s="36"/>
      <c r="C2" s="35"/>
      <c r="D2" s="85" t="s">
        <v>163</v>
      </c>
      <c r="E2" s="85"/>
      <c r="F2" s="85"/>
      <c r="G2" s="85"/>
      <c r="H2" s="85"/>
      <c r="I2" s="85"/>
    </row>
    <row r="3" spans="1:9" ht="13.5">
      <c r="A3" s="86" t="s">
        <v>167</v>
      </c>
      <c r="B3" s="86"/>
      <c r="C3" s="86"/>
      <c r="D3" s="86"/>
      <c r="E3" s="86"/>
      <c r="F3" s="86"/>
      <c r="G3" s="86"/>
      <c r="H3" s="86"/>
      <c r="I3" s="86"/>
    </row>
    <row r="4" spans="1:9" ht="13.5">
      <c r="A4" s="86" t="s">
        <v>53</v>
      </c>
      <c r="B4" s="86"/>
      <c r="C4" s="86"/>
      <c r="D4" s="86"/>
      <c r="E4" s="86"/>
      <c r="F4" s="86"/>
      <c r="G4" s="86"/>
      <c r="H4" s="86"/>
      <c r="I4" s="86"/>
    </row>
    <row r="5" spans="1:9" ht="13.5" customHeight="1">
      <c r="A5" s="35"/>
      <c r="B5" s="35"/>
      <c r="C5" s="35"/>
      <c r="D5" s="35"/>
      <c r="E5" s="35"/>
      <c r="F5" s="37"/>
      <c r="I5" s="37" t="s">
        <v>29</v>
      </c>
    </row>
    <row r="6" spans="1:9" ht="14.25" customHeight="1">
      <c r="A6" s="87" t="s">
        <v>22</v>
      </c>
      <c r="B6" s="88"/>
      <c r="C6" s="89"/>
      <c r="D6" s="49" t="s">
        <v>9</v>
      </c>
      <c r="E6" s="49" t="s">
        <v>154</v>
      </c>
      <c r="F6" s="49" t="s">
        <v>155</v>
      </c>
      <c r="G6" s="49" t="s">
        <v>156</v>
      </c>
      <c r="H6" s="49" t="s">
        <v>157</v>
      </c>
      <c r="I6" s="49" t="s">
        <v>158</v>
      </c>
    </row>
    <row r="7" spans="1:9" ht="14.25" customHeight="1">
      <c r="A7" s="90" t="s">
        <v>52</v>
      </c>
      <c r="B7" s="90" t="s">
        <v>8</v>
      </c>
      <c r="C7" s="39" t="s">
        <v>38</v>
      </c>
      <c r="D7" s="7"/>
      <c r="E7" s="7"/>
      <c r="F7" s="7"/>
      <c r="G7" s="7"/>
      <c r="H7" s="50"/>
      <c r="I7" s="7"/>
    </row>
    <row r="8" spans="1:9" ht="14.25" customHeight="1">
      <c r="A8" s="91"/>
      <c r="B8" s="91"/>
      <c r="C8" s="39" t="s">
        <v>39</v>
      </c>
      <c r="D8" s="4"/>
      <c r="E8" s="4"/>
      <c r="F8" s="4"/>
      <c r="G8" s="4"/>
      <c r="H8" s="51"/>
      <c r="I8" s="4"/>
    </row>
    <row r="9" spans="1:9" ht="14.25" customHeight="1">
      <c r="A9" s="91"/>
      <c r="B9" s="91"/>
      <c r="C9" s="39" t="s">
        <v>40</v>
      </c>
      <c r="D9" s="4">
        <f>SUM(E9:I9)</f>
        <v>6766174</v>
      </c>
      <c r="E9" s="4">
        <v>0</v>
      </c>
      <c r="F9" s="4">
        <v>0</v>
      </c>
      <c r="G9" s="4">
        <v>0</v>
      </c>
      <c r="H9" s="4">
        <v>0</v>
      </c>
      <c r="I9" s="4">
        <f>SUM(I10:I12)</f>
        <v>6766174</v>
      </c>
    </row>
    <row r="10" spans="1:9" ht="14.25" customHeight="1">
      <c r="A10" s="91"/>
      <c r="B10" s="91"/>
      <c r="C10" s="39" t="s">
        <v>41</v>
      </c>
      <c r="D10" s="4">
        <f>SUM(E10:I10)</f>
        <v>2612448</v>
      </c>
      <c r="E10" s="4">
        <v>0</v>
      </c>
      <c r="F10" s="4">
        <v>0</v>
      </c>
      <c r="G10" s="4">
        <v>0</v>
      </c>
      <c r="H10" s="4">
        <v>0</v>
      </c>
      <c r="I10" s="4">
        <v>2612448</v>
      </c>
    </row>
    <row r="11" spans="1:9" ht="14.25" customHeight="1">
      <c r="A11" s="91"/>
      <c r="B11" s="91"/>
      <c r="C11" s="39" t="s">
        <v>42</v>
      </c>
      <c r="D11" s="4">
        <f>SUM(E11:I11)</f>
        <v>4153726</v>
      </c>
      <c r="E11" s="4">
        <v>0</v>
      </c>
      <c r="F11" s="4">
        <v>0</v>
      </c>
      <c r="G11" s="4">
        <f>SUM(G12:G14)</f>
        <v>0</v>
      </c>
      <c r="H11" s="4">
        <v>0</v>
      </c>
      <c r="I11" s="4">
        <v>4153726</v>
      </c>
    </row>
    <row r="12" spans="1:9" ht="14.25" customHeight="1">
      <c r="A12" s="91"/>
      <c r="B12" s="91"/>
      <c r="C12" s="39" t="s">
        <v>43</v>
      </c>
      <c r="D12" s="4">
        <f>SUM(E12:I12)</f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4.25" customHeight="1">
      <c r="A13" s="91"/>
      <c r="B13" s="92"/>
      <c r="C13" s="39" t="s">
        <v>49</v>
      </c>
      <c r="D13" s="4">
        <f>SUM(E13:I13)</f>
        <v>6766174</v>
      </c>
      <c r="E13" s="4">
        <v>0</v>
      </c>
      <c r="F13" s="4">
        <v>0</v>
      </c>
      <c r="G13" s="4">
        <v>0</v>
      </c>
      <c r="H13" s="4">
        <v>0</v>
      </c>
      <c r="I13" s="4">
        <f>SUM(I10:I12)</f>
        <v>6766174</v>
      </c>
    </row>
    <row r="14" spans="1:9" ht="14.25" customHeight="1">
      <c r="A14" s="91"/>
      <c r="B14" s="90" t="s">
        <v>7</v>
      </c>
      <c r="C14" s="39" t="s">
        <v>44</v>
      </c>
      <c r="D14" s="4"/>
      <c r="E14" s="4"/>
      <c r="F14" s="4"/>
      <c r="G14" s="4"/>
      <c r="H14" s="51"/>
      <c r="I14" s="4"/>
    </row>
    <row r="15" spans="1:9" ht="14.25" customHeight="1">
      <c r="A15" s="91"/>
      <c r="B15" s="91"/>
      <c r="C15" s="39" t="s">
        <v>45</v>
      </c>
      <c r="D15" s="4">
        <f aca="true" t="shared" si="0" ref="D15:D20">SUM(E15:I15)</f>
        <v>5597652</v>
      </c>
      <c r="E15" s="4">
        <f>SUM(E16:E18)</f>
        <v>0</v>
      </c>
      <c r="F15" s="4">
        <f>SUM(F16:F18)</f>
        <v>0</v>
      </c>
      <c r="G15" s="4">
        <f>SUM(G16:G18)</f>
        <v>0</v>
      </c>
      <c r="H15" s="4">
        <f>SUM(H16:H18)</f>
        <v>0</v>
      </c>
      <c r="I15" s="4">
        <f>SUM(I16:I18)</f>
        <v>5597652</v>
      </c>
    </row>
    <row r="16" spans="1:9" ht="14.25" customHeight="1">
      <c r="A16" s="91"/>
      <c r="B16" s="91"/>
      <c r="C16" s="39" t="s">
        <v>46</v>
      </c>
      <c r="D16" s="4">
        <f t="shared" si="0"/>
        <v>2716594</v>
      </c>
      <c r="E16" s="4">
        <v>0</v>
      </c>
      <c r="F16" s="4">
        <v>0</v>
      </c>
      <c r="G16" s="4">
        <v>0</v>
      </c>
      <c r="H16" s="51"/>
      <c r="I16" s="4">
        <v>2716594</v>
      </c>
    </row>
    <row r="17" spans="1:9" ht="14.25" customHeight="1">
      <c r="A17" s="91"/>
      <c r="B17" s="91"/>
      <c r="C17" s="39" t="s">
        <v>47</v>
      </c>
      <c r="D17" s="4">
        <f t="shared" si="0"/>
        <v>2881058</v>
      </c>
      <c r="E17" s="4">
        <v>0</v>
      </c>
      <c r="F17" s="4">
        <v>0</v>
      </c>
      <c r="G17" s="4">
        <v>0</v>
      </c>
      <c r="H17" s="4">
        <v>0</v>
      </c>
      <c r="I17" s="4">
        <v>2881058</v>
      </c>
    </row>
    <row r="18" spans="1:9" ht="14.25" customHeight="1">
      <c r="A18" s="91"/>
      <c r="B18" s="91"/>
      <c r="C18" s="39" t="s">
        <v>48</v>
      </c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4.25" customHeight="1">
      <c r="A19" s="91"/>
      <c r="B19" s="91"/>
      <c r="C19" s="39" t="s">
        <v>50</v>
      </c>
      <c r="D19" s="4">
        <f t="shared" si="0"/>
        <v>5597652</v>
      </c>
      <c r="E19" s="4">
        <f>SUM(E16:E18)</f>
        <v>0</v>
      </c>
      <c r="F19" s="4">
        <f>SUM(F16:F18)</f>
        <v>0</v>
      </c>
      <c r="G19" s="4">
        <f>SUM(G16:G18)</f>
        <v>0</v>
      </c>
      <c r="H19" s="4">
        <f>SUM(H16:H18)</f>
        <v>0</v>
      </c>
      <c r="I19" s="4">
        <f>SUM(I16:I18)</f>
        <v>5597652</v>
      </c>
    </row>
    <row r="20" spans="1:9" ht="14.25" customHeight="1">
      <c r="A20" s="92"/>
      <c r="B20" s="93" t="s">
        <v>51</v>
      </c>
      <c r="C20" s="94"/>
      <c r="D20" s="4">
        <f t="shared" si="0"/>
        <v>1168522</v>
      </c>
      <c r="E20" s="4">
        <f>+E13-E19</f>
        <v>0</v>
      </c>
      <c r="F20" s="4">
        <f>+F13-F19</f>
        <v>0</v>
      </c>
      <c r="G20" s="4">
        <f>+G13-G19</f>
        <v>0</v>
      </c>
      <c r="H20" s="4">
        <f>+H13-H19</f>
        <v>0</v>
      </c>
      <c r="I20" s="4">
        <f>+I13-I19</f>
        <v>1168522</v>
      </c>
    </row>
    <row r="21" spans="1:9" ht="14.25" customHeight="1">
      <c r="A21" s="90" t="s">
        <v>67</v>
      </c>
      <c r="B21" s="90" t="s">
        <v>8</v>
      </c>
      <c r="C21" s="39" t="s">
        <v>54</v>
      </c>
      <c r="D21" s="4"/>
      <c r="E21" s="4"/>
      <c r="F21" s="4"/>
      <c r="G21" s="4"/>
      <c r="H21" s="51"/>
      <c r="I21" s="4"/>
    </row>
    <row r="22" spans="1:9" ht="14.25" customHeight="1">
      <c r="A22" s="91"/>
      <c r="B22" s="91"/>
      <c r="C22" s="39" t="s">
        <v>55</v>
      </c>
      <c r="D22" s="4"/>
      <c r="E22" s="4"/>
      <c r="F22" s="4"/>
      <c r="G22" s="4"/>
      <c r="H22" s="4"/>
      <c r="I22" s="4"/>
    </row>
    <row r="23" spans="1:9" ht="14.25" customHeight="1">
      <c r="A23" s="91"/>
      <c r="B23" s="91"/>
      <c r="C23" s="2" t="s">
        <v>56</v>
      </c>
      <c r="D23" s="4">
        <f aca="true" t="shared" si="1" ref="D23:D33">SUM(E23:I23)</f>
        <v>115639655</v>
      </c>
      <c r="E23" s="4">
        <v>0</v>
      </c>
      <c r="F23" s="4">
        <v>0</v>
      </c>
      <c r="G23" s="4">
        <v>115639655</v>
      </c>
      <c r="H23" s="4">
        <v>0</v>
      </c>
      <c r="I23" s="4"/>
    </row>
    <row r="24" spans="1:9" ht="14.25" customHeight="1">
      <c r="A24" s="91"/>
      <c r="B24" s="91"/>
      <c r="C24" s="2" t="s">
        <v>57</v>
      </c>
      <c r="D24" s="4">
        <f t="shared" si="1"/>
        <v>363707100</v>
      </c>
      <c r="E24" s="4">
        <v>0</v>
      </c>
      <c r="F24" s="4">
        <v>315602060</v>
      </c>
      <c r="G24" s="4">
        <v>0</v>
      </c>
      <c r="H24" s="4">
        <v>0</v>
      </c>
      <c r="I24" s="5">
        <v>48105040</v>
      </c>
    </row>
    <row r="25" spans="1:9" ht="14.25" customHeight="1">
      <c r="A25" s="91"/>
      <c r="B25" s="91"/>
      <c r="C25" s="2" t="s">
        <v>58</v>
      </c>
      <c r="D25" s="4">
        <f t="shared" si="1"/>
        <v>92890</v>
      </c>
      <c r="E25" s="4">
        <v>0</v>
      </c>
      <c r="F25" s="4">
        <v>92890</v>
      </c>
      <c r="G25" s="4">
        <v>0</v>
      </c>
      <c r="H25" s="4">
        <v>0</v>
      </c>
      <c r="I25" s="5">
        <v>0</v>
      </c>
    </row>
    <row r="26" spans="1:9" ht="14.25" customHeight="1">
      <c r="A26" s="91"/>
      <c r="B26" s="91"/>
      <c r="C26" s="2" t="s">
        <v>252</v>
      </c>
      <c r="D26" s="4">
        <f t="shared" si="1"/>
        <v>5125145</v>
      </c>
      <c r="E26" s="4">
        <v>0</v>
      </c>
      <c r="F26" s="4">
        <v>0</v>
      </c>
      <c r="G26" s="4">
        <v>0</v>
      </c>
      <c r="H26" s="4">
        <v>5125145</v>
      </c>
      <c r="I26" s="5">
        <v>0</v>
      </c>
    </row>
    <row r="27" spans="1:10" ht="14.25" customHeight="1">
      <c r="A27" s="91"/>
      <c r="B27" s="91"/>
      <c r="C27" s="2" t="s">
        <v>59</v>
      </c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5">
        <v>0</v>
      </c>
      <c r="J27" s="42"/>
    </row>
    <row r="28" spans="1:9" ht="14.25" customHeight="1">
      <c r="A28" s="91"/>
      <c r="B28" s="91"/>
      <c r="C28" s="2" t="s">
        <v>253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5">
        <v>0</v>
      </c>
    </row>
    <row r="29" spans="1:9" ht="14.25" customHeight="1">
      <c r="A29" s="91"/>
      <c r="B29" s="91"/>
      <c r="C29" s="2" t="s">
        <v>60</v>
      </c>
      <c r="D29" s="4">
        <f t="shared" si="1"/>
        <v>994778</v>
      </c>
      <c r="E29" s="4">
        <v>617200</v>
      </c>
      <c r="F29" s="4">
        <v>248810</v>
      </c>
      <c r="G29" s="4">
        <v>128768</v>
      </c>
      <c r="H29" s="4">
        <v>0</v>
      </c>
      <c r="I29" s="5">
        <v>0</v>
      </c>
    </row>
    <row r="30" spans="1:9" ht="14.25" customHeight="1">
      <c r="A30" s="91"/>
      <c r="B30" s="91"/>
      <c r="C30" s="2" t="s">
        <v>61</v>
      </c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5">
        <v>0</v>
      </c>
    </row>
    <row r="31" spans="1:9" ht="14.25" customHeight="1">
      <c r="A31" s="91"/>
      <c r="B31" s="91"/>
      <c r="C31" s="2" t="s">
        <v>62</v>
      </c>
      <c r="D31" s="4">
        <f t="shared" si="1"/>
        <v>369084</v>
      </c>
      <c r="E31" s="4">
        <v>369084</v>
      </c>
      <c r="F31" s="4">
        <v>0</v>
      </c>
      <c r="G31" s="4">
        <v>0</v>
      </c>
      <c r="H31" s="4">
        <v>0</v>
      </c>
      <c r="I31" s="5">
        <v>0</v>
      </c>
    </row>
    <row r="32" spans="1:9" ht="14.25" customHeight="1">
      <c r="A32" s="91"/>
      <c r="B32" s="91"/>
      <c r="C32" s="2" t="s">
        <v>63</v>
      </c>
      <c r="D32" s="4">
        <f t="shared" si="1"/>
        <v>18259387</v>
      </c>
      <c r="E32" s="4">
        <v>11559784</v>
      </c>
      <c r="F32" s="4">
        <v>0</v>
      </c>
      <c r="G32" s="4">
        <v>5880274</v>
      </c>
      <c r="H32" s="4">
        <v>0</v>
      </c>
      <c r="I32" s="5">
        <v>819329</v>
      </c>
    </row>
    <row r="33" spans="1:9" ht="14.25" customHeight="1">
      <c r="A33" s="91"/>
      <c r="B33" s="92"/>
      <c r="C33" s="2" t="s">
        <v>64</v>
      </c>
      <c r="D33" s="4">
        <f t="shared" si="1"/>
        <v>504188039</v>
      </c>
      <c r="E33" s="4">
        <f>SUM(E23:E32)</f>
        <v>12546068</v>
      </c>
      <c r="F33" s="4">
        <f>SUM(F23:F32)</f>
        <v>315943760</v>
      </c>
      <c r="G33" s="4">
        <f>SUM(G23:G32)</f>
        <v>121648697</v>
      </c>
      <c r="H33" s="4">
        <f>SUM(H23:H32)</f>
        <v>5125145</v>
      </c>
      <c r="I33" s="5">
        <f>SUM(I24:I32)</f>
        <v>48924369</v>
      </c>
    </row>
    <row r="34" spans="1:9" ht="14.25" customHeight="1">
      <c r="A34" s="91"/>
      <c r="B34" s="90" t="s">
        <v>7</v>
      </c>
      <c r="C34" s="43" t="s">
        <v>65</v>
      </c>
      <c r="D34" s="4"/>
      <c r="E34" s="4"/>
      <c r="F34" s="4"/>
      <c r="G34" s="4"/>
      <c r="H34" s="4"/>
      <c r="I34" s="4"/>
    </row>
    <row r="35" spans="1:9" ht="14.25" customHeight="1">
      <c r="A35" s="91"/>
      <c r="B35" s="91"/>
      <c r="C35" s="2" t="s">
        <v>70</v>
      </c>
      <c r="D35" s="4">
        <f aca="true" t="shared" si="2" ref="D35:D40">SUM(E35:I35)</f>
        <v>244717351</v>
      </c>
      <c r="E35" s="4">
        <v>1908016</v>
      </c>
      <c r="F35" s="4">
        <v>154182241</v>
      </c>
      <c r="G35" s="4">
        <v>56686866</v>
      </c>
      <c r="H35" s="4">
        <v>2650000</v>
      </c>
      <c r="I35" s="5">
        <v>29290228</v>
      </c>
    </row>
    <row r="36" spans="1:9" ht="14.25" customHeight="1">
      <c r="A36" s="91"/>
      <c r="B36" s="91"/>
      <c r="C36" s="2" t="s">
        <v>71</v>
      </c>
      <c r="D36" s="4">
        <f t="shared" si="2"/>
        <v>38508983</v>
      </c>
      <c r="E36" s="4">
        <v>307033</v>
      </c>
      <c r="F36" s="4">
        <v>27758999</v>
      </c>
      <c r="G36" s="4">
        <v>5936887</v>
      </c>
      <c r="H36" s="4">
        <v>582895</v>
      </c>
      <c r="I36" s="5">
        <v>3923169</v>
      </c>
    </row>
    <row r="37" spans="1:9" ht="14.25" customHeight="1">
      <c r="A37" s="91"/>
      <c r="B37" s="91"/>
      <c r="C37" s="2" t="s">
        <v>72</v>
      </c>
      <c r="D37" s="4">
        <f t="shared" si="2"/>
        <v>84906246</v>
      </c>
      <c r="E37" s="4">
        <v>0</v>
      </c>
      <c r="F37" s="4">
        <v>53644189</v>
      </c>
      <c r="G37" s="4">
        <v>21574247</v>
      </c>
      <c r="H37" s="4">
        <v>300000</v>
      </c>
      <c r="I37" s="5">
        <v>9387810</v>
      </c>
    </row>
    <row r="38" spans="1:9" ht="14.25" customHeight="1">
      <c r="A38" s="91"/>
      <c r="B38" s="91"/>
      <c r="C38" s="2" t="s">
        <v>73</v>
      </c>
      <c r="D38" s="4">
        <f t="shared" si="2"/>
        <v>34613764</v>
      </c>
      <c r="E38" s="4">
        <v>22925654</v>
      </c>
      <c r="F38" s="4">
        <v>0</v>
      </c>
      <c r="G38" s="4">
        <v>10446867</v>
      </c>
      <c r="H38" s="4">
        <v>0</v>
      </c>
      <c r="I38" s="5">
        <v>1241243</v>
      </c>
    </row>
    <row r="39" spans="1:9" ht="14.25" customHeight="1">
      <c r="A39" s="91"/>
      <c r="B39" s="91"/>
      <c r="C39" s="2" t="s">
        <v>74</v>
      </c>
      <c r="D39" s="4">
        <f t="shared" si="2"/>
        <v>0</v>
      </c>
      <c r="E39" s="4">
        <v>0</v>
      </c>
      <c r="F39" s="4">
        <v>0</v>
      </c>
      <c r="G39" s="4">
        <v>0</v>
      </c>
      <c r="H39" s="4">
        <v>0</v>
      </c>
      <c r="I39" s="5">
        <v>0</v>
      </c>
    </row>
    <row r="40" spans="1:9" ht="14.25" customHeight="1">
      <c r="A40" s="91"/>
      <c r="B40" s="91"/>
      <c r="C40" s="2" t="s">
        <v>75</v>
      </c>
      <c r="D40" s="4">
        <f t="shared" si="2"/>
        <v>1965859</v>
      </c>
      <c r="E40" s="4">
        <v>1965859</v>
      </c>
      <c r="F40" s="4">
        <v>0</v>
      </c>
      <c r="G40" s="4">
        <v>0</v>
      </c>
      <c r="H40" s="4">
        <v>0</v>
      </c>
      <c r="I40" s="4">
        <v>0</v>
      </c>
    </row>
    <row r="41" spans="1:9" ht="14.25" customHeight="1">
      <c r="A41" s="91"/>
      <c r="B41" s="92"/>
      <c r="C41" s="2" t="s">
        <v>66</v>
      </c>
      <c r="D41" s="4">
        <f>SUM(E41:I41)</f>
        <v>404712203</v>
      </c>
      <c r="E41" s="4">
        <f>SUM(E35:E40)</f>
        <v>27106562</v>
      </c>
      <c r="F41" s="4">
        <f>SUM(F35:F40)</f>
        <v>235585429</v>
      </c>
      <c r="G41" s="4">
        <f>SUM(G35:G40)</f>
        <v>94644867</v>
      </c>
      <c r="H41" s="4">
        <f>SUM(H35:H40)</f>
        <v>3532895</v>
      </c>
      <c r="I41" s="4">
        <f>SUM(I35:I40)</f>
        <v>43842450</v>
      </c>
    </row>
    <row r="42" spans="1:9" ht="14.25" customHeight="1">
      <c r="A42" s="92"/>
      <c r="B42" s="93" t="s">
        <v>83</v>
      </c>
      <c r="C42" s="94"/>
      <c r="D42" s="4">
        <f>SUM(E42:I42)</f>
        <v>99475836</v>
      </c>
      <c r="E42" s="4">
        <f>+E33-E41</f>
        <v>-14560494</v>
      </c>
      <c r="F42" s="4">
        <f>+F33-F41</f>
        <v>80358331</v>
      </c>
      <c r="G42" s="4">
        <f>+G33-G41</f>
        <v>27003830</v>
      </c>
      <c r="H42" s="4">
        <f>+H33-H41</f>
        <v>1592250</v>
      </c>
      <c r="I42" s="4">
        <f>+I33-I41</f>
        <v>5081919</v>
      </c>
    </row>
    <row r="43" spans="1:9" ht="14.25" customHeight="1">
      <c r="A43" s="90" t="s">
        <v>82</v>
      </c>
      <c r="B43" s="90" t="s">
        <v>8</v>
      </c>
      <c r="C43" s="44" t="s">
        <v>68</v>
      </c>
      <c r="D43" s="5"/>
      <c r="E43" s="4"/>
      <c r="F43" s="4"/>
      <c r="G43" s="4"/>
      <c r="H43" s="4"/>
      <c r="I43" s="5"/>
    </row>
    <row r="44" spans="1:9" ht="14.25" customHeight="1">
      <c r="A44" s="91"/>
      <c r="B44" s="91"/>
      <c r="C44" s="43" t="s">
        <v>69</v>
      </c>
      <c r="D44" s="5"/>
      <c r="E44" s="4"/>
      <c r="F44" s="4"/>
      <c r="G44" s="4"/>
      <c r="H44" s="4"/>
      <c r="I44" s="5"/>
    </row>
    <row r="45" spans="1:9" ht="14.25" customHeight="1">
      <c r="A45" s="91"/>
      <c r="B45" s="91"/>
      <c r="C45" s="2" t="s">
        <v>76</v>
      </c>
      <c r="D45" s="4">
        <f aca="true" t="shared" si="3" ref="D45:D62">SUM(E45:I45)</f>
        <v>0</v>
      </c>
      <c r="E45" s="4">
        <v>0</v>
      </c>
      <c r="F45" s="4">
        <v>0</v>
      </c>
      <c r="G45" s="4">
        <v>0</v>
      </c>
      <c r="H45" s="4">
        <v>0</v>
      </c>
      <c r="I45" s="5">
        <v>0</v>
      </c>
    </row>
    <row r="46" spans="1:10" ht="14.25" customHeight="1">
      <c r="A46" s="91"/>
      <c r="B46" s="91"/>
      <c r="C46" s="2" t="s">
        <v>77</v>
      </c>
      <c r="D46" s="4">
        <f t="shared" si="3"/>
        <v>209336</v>
      </c>
      <c r="E46" s="4">
        <v>65867</v>
      </c>
      <c r="F46" s="4">
        <v>143389</v>
      </c>
      <c r="G46" s="4">
        <v>0</v>
      </c>
      <c r="H46" s="4">
        <v>0</v>
      </c>
      <c r="I46" s="5">
        <v>80</v>
      </c>
      <c r="J46" s="42"/>
    </row>
    <row r="47" spans="1:9" ht="14.25" customHeight="1">
      <c r="A47" s="91"/>
      <c r="B47" s="91"/>
      <c r="C47" s="2" t="s">
        <v>78</v>
      </c>
      <c r="D47" s="4">
        <f t="shared" si="3"/>
        <v>0</v>
      </c>
      <c r="E47" s="4">
        <v>0</v>
      </c>
      <c r="F47" s="4">
        <v>0</v>
      </c>
      <c r="G47" s="4">
        <v>0</v>
      </c>
      <c r="H47" s="4">
        <v>0</v>
      </c>
      <c r="I47" s="5">
        <v>0</v>
      </c>
    </row>
    <row r="48" spans="1:9" ht="14.25" customHeight="1">
      <c r="A48" s="91"/>
      <c r="B48" s="91"/>
      <c r="C48" s="2" t="s">
        <v>79</v>
      </c>
      <c r="D48" s="4">
        <f t="shared" si="3"/>
        <v>2996500</v>
      </c>
      <c r="E48" s="4">
        <v>2996500</v>
      </c>
      <c r="F48" s="4">
        <v>0</v>
      </c>
      <c r="G48" s="4">
        <f>SUM(G45:G47)</f>
        <v>0</v>
      </c>
      <c r="H48" s="4">
        <f>SUM(H45:H47)</f>
        <v>0</v>
      </c>
      <c r="I48" s="4">
        <v>0</v>
      </c>
    </row>
    <row r="49" spans="1:9" ht="14.25" customHeight="1">
      <c r="A49" s="91"/>
      <c r="B49" s="91"/>
      <c r="C49" s="2" t="s">
        <v>80</v>
      </c>
      <c r="D49" s="4">
        <f t="shared" si="3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14.25" customHeight="1">
      <c r="A50" s="91"/>
      <c r="B50" s="91"/>
      <c r="C50" s="2" t="s">
        <v>81</v>
      </c>
      <c r="D50" s="4">
        <f t="shared" si="3"/>
        <v>0</v>
      </c>
      <c r="E50" s="5">
        <v>0</v>
      </c>
      <c r="F50" s="5">
        <v>0</v>
      </c>
      <c r="G50" s="5">
        <v>0</v>
      </c>
      <c r="H50" s="52">
        <v>0</v>
      </c>
      <c r="I50" s="5">
        <v>0</v>
      </c>
    </row>
    <row r="51" spans="1:9" ht="14.25" customHeight="1">
      <c r="A51" s="91"/>
      <c r="B51" s="91"/>
      <c r="C51" s="2" t="s">
        <v>60</v>
      </c>
      <c r="D51" s="4">
        <f t="shared" si="3"/>
        <v>0</v>
      </c>
      <c r="E51" s="5">
        <v>0</v>
      </c>
      <c r="F51" s="5">
        <v>0</v>
      </c>
      <c r="G51" s="5">
        <v>0</v>
      </c>
      <c r="H51" s="52">
        <v>0</v>
      </c>
      <c r="I51" s="5">
        <v>0</v>
      </c>
    </row>
    <row r="52" spans="1:9" ht="14.25" customHeight="1">
      <c r="A52" s="91"/>
      <c r="B52" s="92"/>
      <c r="C52" s="43" t="s">
        <v>84</v>
      </c>
      <c r="D52" s="4">
        <f t="shared" si="3"/>
        <v>3205836</v>
      </c>
      <c r="E52" s="4">
        <f>SUM(E45:E51)</f>
        <v>3062367</v>
      </c>
      <c r="F52" s="4">
        <f>SUM(F45:F51)</f>
        <v>143389</v>
      </c>
      <c r="G52" s="4">
        <f>SUM(G45:G51)</f>
        <v>0</v>
      </c>
      <c r="H52" s="4">
        <f>SUM(H45:H51)</f>
        <v>0</v>
      </c>
      <c r="I52" s="4">
        <f>SUM(I45:I51)</f>
        <v>80</v>
      </c>
    </row>
    <row r="53" spans="1:9" ht="14.25" customHeight="1">
      <c r="A53" s="91"/>
      <c r="B53" s="90" t="s">
        <v>7</v>
      </c>
      <c r="C53" s="75" t="s">
        <v>262</v>
      </c>
      <c r="D53" s="4"/>
      <c r="E53" s="4"/>
      <c r="F53" s="4"/>
      <c r="G53" s="4"/>
      <c r="H53" s="4"/>
      <c r="I53" s="4"/>
    </row>
    <row r="54" spans="1:9" ht="14.25" customHeight="1">
      <c r="A54" s="91"/>
      <c r="B54" s="91"/>
      <c r="C54" s="75" t="s">
        <v>85</v>
      </c>
      <c r="D54" s="4">
        <f>SUM(E54:I54)</f>
        <v>528706</v>
      </c>
      <c r="E54" s="4">
        <v>129350</v>
      </c>
      <c r="F54" s="4">
        <v>0</v>
      </c>
      <c r="G54" s="4">
        <v>399356</v>
      </c>
      <c r="H54" s="4">
        <v>0</v>
      </c>
      <c r="I54" s="4">
        <v>0</v>
      </c>
    </row>
    <row r="55" spans="1:9" ht="14.25" customHeight="1">
      <c r="A55" s="91"/>
      <c r="B55" s="91"/>
      <c r="C55" s="43" t="s">
        <v>86</v>
      </c>
      <c r="D55" s="4">
        <f t="shared" si="3"/>
        <v>2996500</v>
      </c>
      <c r="E55" s="5">
        <v>0</v>
      </c>
      <c r="F55" s="5">
        <v>1759750</v>
      </c>
      <c r="G55" s="5">
        <v>881250</v>
      </c>
      <c r="H55" s="52">
        <v>0</v>
      </c>
      <c r="I55" s="5">
        <v>355500</v>
      </c>
    </row>
    <row r="56" spans="1:9" ht="14.25" customHeight="1">
      <c r="A56" s="91"/>
      <c r="B56" s="91"/>
      <c r="C56" s="2" t="s">
        <v>87</v>
      </c>
      <c r="D56" s="4">
        <f t="shared" si="3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ht="14.25" customHeight="1">
      <c r="A57" s="91"/>
      <c r="B57" s="91"/>
      <c r="C57" s="2" t="s">
        <v>88</v>
      </c>
      <c r="D57" s="4">
        <f t="shared" si="3"/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 ht="14.25" customHeight="1">
      <c r="A58" s="91"/>
      <c r="B58" s="91"/>
      <c r="C58" s="43" t="s">
        <v>89</v>
      </c>
      <c r="D58" s="4">
        <f t="shared" si="3"/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ht="14.25" customHeight="1">
      <c r="A59" s="91"/>
      <c r="B59" s="91"/>
      <c r="C59" s="43" t="s">
        <v>90</v>
      </c>
      <c r="D59" s="4">
        <f t="shared" si="3"/>
        <v>369084</v>
      </c>
      <c r="E59" s="5">
        <v>369084</v>
      </c>
      <c r="F59" s="5">
        <v>0</v>
      </c>
      <c r="G59" s="5">
        <v>0</v>
      </c>
      <c r="H59" s="5">
        <v>0</v>
      </c>
      <c r="I59" s="5">
        <v>0</v>
      </c>
    </row>
    <row r="60" spans="1:9" ht="14.25" customHeight="1">
      <c r="A60" s="91"/>
      <c r="B60" s="92"/>
      <c r="C60" s="43" t="s">
        <v>91</v>
      </c>
      <c r="D60" s="4">
        <f>SUM(E60:I60)</f>
        <v>3894290</v>
      </c>
      <c r="E60" s="5">
        <f>SUM(E53:E59)</f>
        <v>498434</v>
      </c>
      <c r="F60" s="5">
        <f>SUM(F53:F59)</f>
        <v>1759750</v>
      </c>
      <c r="G60" s="5">
        <f>SUM(G53:G59)</f>
        <v>1280606</v>
      </c>
      <c r="H60" s="5">
        <v>0</v>
      </c>
      <c r="I60" s="5">
        <f>SUM(I53:I59)</f>
        <v>355500</v>
      </c>
    </row>
    <row r="61" spans="1:9" ht="14.25" customHeight="1">
      <c r="A61" s="92"/>
      <c r="B61" s="93" t="s">
        <v>92</v>
      </c>
      <c r="C61" s="94"/>
      <c r="D61" s="4">
        <f t="shared" si="3"/>
        <v>-688454</v>
      </c>
      <c r="E61" s="5">
        <f>+E52-E60</f>
        <v>2563933</v>
      </c>
      <c r="F61" s="5">
        <f>+F52-F60</f>
        <v>-1616361</v>
      </c>
      <c r="G61" s="5">
        <f>+G52-G60</f>
        <v>-1280606</v>
      </c>
      <c r="H61" s="5">
        <v>0</v>
      </c>
      <c r="I61" s="5">
        <f>+I52-I60</f>
        <v>-355420</v>
      </c>
    </row>
    <row r="62" spans="1:9" ht="14.25" customHeight="1">
      <c r="A62" s="87" t="s">
        <v>113</v>
      </c>
      <c r="B62" s="88"/>
      <c r="C62" s="89"/>
      <c r="D62" s="4">
        <f t="shared" si="3"/>
        <v>99955904</v>
      </c>
      <c r="E62" s="4">
        <f>+E20+E42+E61</f>
        <v>-11996561</v>
      </c>
      <c r="F62" s="4">
        <f>+F20+F42+F61</f>
        <v>78741970</v>
      </c>
      <c r="G62" s="4">
        <f>+G20+G42+G61</f>
        <v>25723224</v>
      </c>
      <c r="H62" s="4">
        <f>+H20+H42+H61</f>
        <v>1592250</v>
      </c>
      <c r="I62" s="4">
        <f>+I20+I42+I61</f>
        <v>5895021</v>
      </c>
    </row>
    <row r="63" spans="1:9" ht="14.25" customHeight="1">
      <c r="A63" s="90" t="s">
        <v>93</v>
      </c>
      <c r="B63" s="90" t="s">
        <v>8</v>
      </c>
      <c r="C63" s="44" t="s">
        <v>94</v>
      </c>
      <c r="D63" s="4"/>
      <c r="E63" s="5"/>
      <c r="F63" s="5"/>
      <c r="G63" s="5"/>
      <c r="H63" s="53"/>
      <c r="I63" s="5"/>
    </row>
    <row r="64" spans="1:9" ht="14.25" customHeight="1">
      <c r="A64" s="91"/>
      <c r="B64" s="91"/>
      <c r="C64" s="43" t="s">
        <v>95</v>
      </c>
      <c r="D64" s="4"/>
      <c r="E64" s="5"/>
      <c r="F64" s="5"/>
      <c r="G64" s="5"/>
      <c r="H64" s="5"/>
      <c r="I64" s="5"/>
    </row>
    <row r="65" spans="1:9" ht="14.25" customHeight="1">
      <c r="A65" s="91"/>
      <c r="B65" s="91"/>
      <c r="C65" s="2" t="s">
        <v>96</v>
      </c>
      <c r="D65" s="4">
        <f>SUM(E65:I65)</f>
        <v>0</v>
      </c>
      <c r="E65" s="6">
        <v>0</v>
      </c>
      <c r="F65" s="5">
        <v>0</v>
      </c>
      <c r="G65" s="5">
        <v>0</v>
      </c>
      <c r="H65" s="5">
        <v>0</v>
      </c>
      <c r="I65" s="5">
        <v>0</v>
      </c>
    </row>
    <row r="66" spans="1:9" ht="14.25" customHeight="1">
      <c r="A66" s="91"/>
      <c r="B66" s="91"/>
      <c r="C66" s="2" t="s">
        <v>97</v>
      </c>
      <c r="D66" s="4">
        <f>SUM(E66:I66)</f>
        <v>0</v>
      </c>
      <c r="E66" s="54">
        <v>0</v>
      </c>
      <c r="F66" s="5">
        <v>0</v>
      </c>
      <c r="G66" s="5">
        <v>0</v>
      </c>
      <c r="H66" s="5">
        <v>0</v>
      </c>
      <c r="I66" s="5">
        <v>0</v>
      </c>
    </row>
    <row r="67" spans="1:9" ht="14.25" customHeight="1">
      <c r="A67" s="91"/>
      <c r="B67" s="91"/>
      <c r="C67" s="2" t="s">
        <v>98</v>
      </c>
      <c r="D67" s="4">
        <f>SUM(E67:I67)</f>
        <v>0</v>
      </c>
      <c r="E67" s="54">
        <v>0</v>
      </c>
      <c r="F67" s="5">
        <v>0</v>
      </c>
      <c r="G67" s="5">
        <v>0</v>
      </c>
      <c r="H67" s="5">
        <v>0</v>
      </c>
      <c r="I67" s="5">
        <v>0</v>
      </c>
    </row>
    <row r="68" spans="1:9" ht="14.25" customHeight="1">
      <c r="A68" s="91"/>
      <c r="B68" s="91"/>
      <c r="C68" s="2" t="s">
        <v>99</v>
      </c>
      <c r="D68" s="4">
        <f>SUM(E68:I68)</f>
        <v>0</v>
      </c>
      <c r="E68" s="4">
        <v>0</v>
      </c>
      <c r="F68" s="4">
        <v>0</v>
      </c>
      <c r="G68" s="5">
        <v>0</v>
      </c>
      <c r="H68" s="5">
        <v>0</v>
      </c>
      <c r="I68" s="5">
        <v>0</v>
      </c>
    </row>
    <row r="69" spans="1:9" ht="14.25" customHeight="1">
      <c r="A69" s="91"/>
      <c r="B69" s="92"/>
      <c r="C69" s="2" t="s">
        <v>101</v>
      </c>
      <c r="D69" s="4">
        <f>SUM(E69:I69)</f>
        <v>0</v>
      </c>
      <c r="E69" s="4">
        <f>SUM(E65:E68)</f>
        <v>0</v>
      </c>
      <c r="F69" s="4">
        <f>SUM(F65:F68)</f>
        <v>0</v>
      </c>
      <c r="G69" s="2">
        <f>SUM(G65:G68)</f>
        <v>0</v>
      </c>
      <c r="H69" s="4">
        <f>SUM(H65:H68)</f>
        <v>0</v>
      </c>
      <c r="I69" s="4">
        <f>SUM(I64:I68)</f>
        <v>0</v>
      </c>
    </row>
    <row r="70" spans="1:9" ht="14.25" customHeight="1">
      <c r="A70" s="91"/>
      <c r="B70" s="90" t="s">
        <v>7</v>
      </c>
      <c r="C70" s="43" t="s">
        <v>102</v>
      </c>
      <c r="D70" s="7"/>
      <c r="E70" s="7"/>
      <c r="F70" s="2"/>
      <c r="G70" s="2"/>
      <c r="H70" s="2"/>
      <c r="I70" s="2"/>
    </row>
    <row r="71" spans="1:9" ht="14.25" customHeight="1">
      <c r="A71" s="91"/>
      <c r="B71" s="91"/>
      <c r="C71" s="43" t="s">
        <v>103</v>
      </c>
      <c r="D71" s="7">
        <v>0</v>
      </c>
      <c r="E71" s="7">
        <v>0</v>
      </c>
      <c r="F71" s="7">
        <f>+D71-E71</f>
        <v>0</v>
      </c>
      <c r="G71" s="2">
        <v>0</v>
      </c>
      <c r="H71" s="2">
        <v>0</v>
      </c>
      <c r="I71" s="2">
        <v>0</v>
      </c>
    </row>
    <row r="72" spans="1:9" ht="14.25" customHeight="1">
      <c r="A72" s="91"/>
      <c r="B72" s="91"/>
      <c r="C72" s="2" t="s">
        <v>104</v>
      </c>
      <c r="D72" s="7">
        <v>0</v>
      </c>
      <c r="E72" s="7">
        <v>0</v>
      </c>
      <c r="F72" s="7">
        <v>0</v>
      </c>
      <c r="G72" s="2">
        <v>0</v>
      </c>
      <c r="H72" s="2">
        <v>0</v>
      </c>
      <c r="I72" s="2">
        <v>0</v>
      </c>
    </row>
    <row r="73" spans="1:9" ht="14.25" customHeight="1">
      <c r="A73" s="91"/>
      <c r="B73" s="91"/>
      <c r="C73" s="2" t="s">
        <v>105</v>
      </c>
      <c r="D73" s="4">
        <f>SUM(E73:I73)</f>
        <v>78724</v>
      </c>
      <c r="E73" s="7">
        <v>78723</v>
      </c>
      <c r="F73" s="7">
        <v>0</v>
      </c>
      <c r="G73" s="2">
        <v>0</v>
      </c>
      <c r="H73" s="2">
        <v>0</v>
      </c>
      <c r="I73" s="2">
        <v>1</v>
      </c>
    </row>
    <row r="74" spans="1:9" ht="14.25" customHeight="1">
      <c r="A74" s="91"/>
      <c r="B74" s="92"/>
      <c r="C74" s="2" t="s">
        <v>107</v>
      </c>
      <c r="D74" s="4">
        <f>SUM(E74:I74)</f>
        <v>78724</v>
      </c>
      <c r="E74" s="7">
        <f>SUM(E71:E73)</f>
        <v>78723</v>
      </c>
      <c r="F74" s="7">
        <f>SUM(F71:F73)</f>
        <v>0</v>
      </c>
      <c r="G74" s="2">
        <f>SUM(G71:G73)</f>
        <v>0</v>
      </c>
      <c r="H74" s="2">
        <f>SUM(H71:H73)</f>
        <v>0</v>
      </c>
      <c r="I74" s="2">
        <f>SUM(I71:I73)</f>
        <v>1</v>
      </c>
    </row>
    <row r="75" spans="1:9" ht="14.25" customHeight="1">
      <c r="A75" s="92"/>
      <c r="B75" s="93" t="s">
        <v>108</v>
      </c>
      <c r="C75" s="94"/>
      <c r="D75" s="4">
        <f>SUM(E75:I75)</f>
        <v>-78724</v>
      </c>
      <c r="E75" s="7">
        <f>+E69-E74</f>
        <v>-78723</v>
      </c>
      <c r="F75" s="7">
        <f>+F69-F74</f>
        <v>0</v>
      </c>
      <c r="G75" s="2">
        <f>+G69-G74</f>
        <v>0</v>
      </c>
      <c r="H75" s="2">
        <v>0</v>
      </c>
      <c r="I75" s="2">
        <f>+I69-I74</f>
        <v>-1</v>
      </c>
    </row>
    <row r="76" spans="1:9" ht="14.25" customHeight="1">
      <c r="A76" s="93" t="s">
        <v>109</v>
      </c>
      <c r="B76" s="99"/>
      <c r="C76" s="94"/>
      <c r="D76" s="4">
        <f>SUM(E76:I76)</f>
        <v>99877180</v>
      </c>
      <c r="E76" s="7">
        <f>+E62+E75</f>
        <v>-12075284</v>
      </c>
      <c r="F76" s="7">
        <f>+F62+F75</f>
        <v>78741970</v>
      </c>
      <c r="G76" s="7">
        <f>+G62+G75</f>
        <v>25723224</v>
      </c>
      <c r="H76" s="7">
        <f>+H62+H75</f>
        <v>1592250</v>
      </c>
      <c r="I76" s="2">
        <f>+I62+I75</f>
        <v>5895020</v>
      </c>
    </row>
    <row r="77" spans="1:9" ht="14.25" customHeight="1">
      <c r="A77" s="108" t="s">
        <v>112</v>
      </c>
      <c r="B77" s="93" t="s">
        <v>110</v>
      </c>
      <c r="C77" s="94"/>
      <c r="D77" s="7"/>
      <c r="E77" s="7"/>
      <c r="F77" s="7"/>
      <c r="G77" s="2"/>
      <c r="H77" s="2"/>
      <c r="I77" s="2"/>
    </row>
    <row r="78" spans="1:9" ht="14.25" customHeight="1">
      <c r="A78" s="109"/>
      <c r="B78" s="93" t="s">
        <v>115</v>
      </c>
      <c r="C78" s="94"/>
      <c r="D78" s="4">
        <f>SUM(E78:I78)</f>
        <v>262475985</v>
      </c>
      <c r="E78" s="7">
        <v>19250857</v>
      </c>
      <c r="F78" s="7">
        <v>134553337</v>
      </c>
      <c r="G78" s="2">
        <v>91975737</v>
      </c>
      <c r="H78" s="2">
        <v>-3426410</v>
      </c>
      <c r="I78" s="2">
        <v>20122464</v>
      </c>
    </row>
    <row r="79" spans="1:9" ht="14.25" customHeight="1">
      <c r="A79" s="109"/>
      <c r="B79" s="93" t="s">
        <v>116</v>
      </c>
      <c r="C79" s="94"/>
      <c r="D79" s="4">
        <f>SUM(E79:I79)</f>
        <v>362353165</v>
      </c>
      <c r="E79" s="7">
        <f>+E76+E78</f>
        <v>7175573</v>
      </c>
      <c r="F79" s="7">
        <f>+F76+F78</f>
        <v>213295307</v>
      </c>
      <c r="G79" s="2">
        <f>+G76+G78</f>
        <v>117698961</v>
      </c>
      <c r="H79" s="2">
        <f>+H76+H78</f>
        <v>-1834160</v>
      </c>
      <c r="I79" s="2">
        <f>+I76+I78</f>
        <v>26017484</v>
      </c>
    </row>
    <row r="80" spans="1:9" ht="14.25" customHeight="1">
      <c r="A80" s="109"/>
      <c r="B80" s="93" t="s">
        <v>117</v>
      </c>
      <c r="C80" s="94"/>
      <c r="D80" s="4">
        <f>SUM(E80:I80)</f>
        <v>0</v>
      </c>
      <c r="E80" s="7">
        <v>0</v>
      </c>
      <c r="F80" s="7">
        <v>0</v>
      </c>
      <c r="G80" s="2">
        <v>0</v>
      </c>
      <c r="H80" s="7">
        <v>0</v>
      </c>
      <c r="I80" s="2">
        <v>0</v>
      </c>
    </row>
    <row r="81" spans="1:9" ht="14.25" customHeight="1">
      <c r="A81" s="109"/>
      <c r="B81" s="93" t="s">
        <v>118</v>
      </c>
      <c r="C81" s="94"/>
      <c r="D81" s="4">
        <f>SUM(E81:I81)</f>
        <v>0</v>
      </c>
      <c r="E81" s="7">
        <v>0</v>
      </c>
      <c r="F81" s="7">
        <v>0</v>
      </c>
      <c r="G81" s="2">
        <v>0</v>
      </c>
      <c r="H81" s="7">
        <v>0</v>
      </c>
      <c r="I81" s="2">
        <v>0</v>
      </c>
    </row>
    <row r="82" spans="1:9" ht="14.25" customHeight="1">
      <c r="A82" s="109"/>
      <c r="B82" s="93" t="s">
        <v>119</v>
      </c>
      <c r="C82" s="94"/>
      <c r="D82" s="7">
        <v>60000000</v>
      </c>
      <c r="E82" s="7">
        <v>0</v>
      </c>
      <c r="F82" s="7">
        <f>+D82-E82</f>
        <v>60000000</v>
      </c>
      <c r="G82" s="2">
        <v>0</v>
      </c>
      <c r="H82" s="7">
        <v>0</v>
      </c>
      <c r="I82" s="2">
        <v>0</v>
      </c>
    </row>
    <row r="83" spans="1:9" ht="14.25" customHeight="1">
      <c r="A83" s="109"/>
      <c r="B83" s="102" t="s">
        <v>120</v>
      </c>
      <c r="C83" s="103"/>
      <c r="D83" s="7">
        <v>0</v>
      </c>
      <c r="E83" s="7">
        <v>0</v>
      </c>
      <c r="F83" s="7">
        <f>+D83-E83</f>
        <v>0</v>
      </c>
      <c r="G83" s="2">
        <v>0</v>
      </c>
      <c r="H83" s="7">
        <f>+F83-G83</f>
        <v>0</v>
      </c>
      <c r="I83" s="2">
        <v>0</v>
      </c>
    </row>
    <row r="84" spans="1:9" ht="14.25" customHeight="1">
      <c r="A84" s="109"/>
      <c r="B84" s="104" t="s">
        <v>111</v>
      </c>
      <c r="C84" s="105"/>
      <c r="D84" s="100">
        <f>SUM(E84:I85)</f>
        <v>422353165</v>
      </c>
      <c r="E84" s="100">
        <f>+E79+E80-E81+E82-E83</f>
        <v>7175573</v>
      </c>
      <c r="F84" s="100">
        <f>+F79+F80-F81+F82-F83</f>
        <v>273295307</v>
      </c>
      <c r="G84" s="100">
        <f>+G79+G80-G81+G82-G83</f>
        <v>117698961</v>
      </c>
      <c r="H84" s="111">
        <f>+H79+H80-H81+H82-H83</f>
        <v>-1834160</v>
      </c>
      <c r="I84" s="111">
        <f>+I79+I80-I81+I82-I83</f>
        <v>26017484</v>
      </c>
    </row>
    <row r="85" spans="1:9" ht="14.25" customHeight="1">
      <c r="A85" s="110"/>
      <c r="B85" s="106"/>
      <c r="C85" s="107"/>
      <c r="D85" s="101"/>
      <c r="E85" s="101"/>
      <c r="F85" s="101"/>
      <c r="G85" s="101"/>
      <c r="H85" s="112"/>
      <c r="I85" s="112"/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</sheetData>
  <sheetProtection password="8B5F" sheet="1"/>
  <mergeCells count="37">
    <mergeCell ref="A6:C6"/>
    <mergeCell ref="A7:A20"/>
    <mergeCell ref="B7:B13"/>
    <mergeCell ref="B14:B19"/>
    <mergeCell ref="B20:C20"/>
    <mergeCell ref="A21:A42"/>
    <mergeCell ref="B21:B33"/>
    <mergeCell ref="B34:B41"/>
    <mergeCell ref="B42:C42"/>
    <mergeCell ref="A43:A61"/>
    <mergeCell ref="B43:B52"/>
    <mergeCell ref="B53:B60"/>
    <mergeCell ref="B61:C61"/>
    <mergeCell ref="B83:C83"/>
    <mergeCell ref="B84:C85"/>
    <mergeCell ref="A62:C62"/>
    <mergeCell ref="A63:A75"/>
    <mergeCell ref="B63:B69"/>
    <mergeCell ref="B70:B74"/>
    <mergeCell ref="D2:I2"/>
    <mergeCell ref="A3:I3"/>
    <mergeCell ref="A4:I4"/>
    <mergeCell ref="G84:G85"/>
    <mergeCell ref="H84:H85"/>
    <mergeCell ref="B75:C75"/>
    <mergeCell ref="A76:C76"/>
    <mergeCell ref="B77:C77"/>
    <mergeCell ref="B78:C78"/>
    <mergeCell ref="B79:C79"/>
    <mergeCell ref="I84:I85"/>
    <mergeCell ref="A77:A85"/>
    <mergeCell ref="B81:C81"/>
    <mergeCell ref="B82:C82"/>
    <mergeCell ref="D84:D85"/>
    <mergeCell ref="E84:E85"/>
    <mergeCell ref="F84:F85"/>
    <mergeCell ref="B80:C80"/>
  </mergeCells>
  <printOptions horizontalCentered="1"/>
  <pageMargins left="0" right="0" top="0.3937007874015748" bottom="0" header="0" footer="0"/>
  <pageSetup firstPageNumber="11" useFirstPageNumber="1" fitToHeight="1" fitToWidth="1" horizontalDpi="300" verticalDpi="300" orientation="portrait" paperSize="9" scale="74" r:id="rId1"/>
  <rowBreaks count="1" manualBreakCount="1">
    <brk id="6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51"/>
  <sheetViews>
    <sheetView zoomScaleSheetLayoutView="100" workbookViewId="0" topLeftCell="A1">
      <selection activeCell="F55" sqref="F55"/>
    </sheetView>
  </sheetViews>
  <sheetFormatPr defaultColWidth="9.00390625" defaultRowHeight="13.5"/>
  <cols>
    <col min="1" max="1" width="18.50390625" style="3" customWidth="1"/>
    <col min="2" max="4" width="11.625" style="3" customWidth="1"/>
    <col min="5" max="5" width="18.50390625" style="3" customWidth="1"/>
    <col min="6" max="7" width="11.625" style="3" customWidth="1"/>
    <col min="8" max="8" width="11.75390625" style="3" customWidth="1"/>
    <col min="9" max="9" width="0.875" style="3" customWidth="1"/>
    <col min="10" max="10" width="9.00390625" style="3" customWidth="1"/>
    <col min="11" max="16384" width="9.00390625" style="3" customWidth="1"/>
  </cols>
  <sheetData>
    <row r="1" ht="21.75" customHeight="1"/>
    <row r="2" ht="15" customHeight="1">
      <c r="H2" s="56" t="s">
        <v>193</v>
      </c>
    </row>
    <row r="3" spans="1:8" ht="13.5">
      <c r="A3" s="57" t="s">
        <v>10</v>
      </c>
      <c r="B3" s="57"/>
      <c r="C3" s="57"/>
      <c r="D3" s="57"/>
      <c r="E3" s="57"/>
      <c r="F3" s="57"/>
      <c r="G3" s="57"/>
      <c r="H3" s="57"/>
    </row>
    <row r="4" spans="1:8" ht="13.5">
      <c r="A4" s="113" t="s">
        <v>209</v>
      </c>
      <c r="B4" s="113"/>
      <c r="C4" s="113"/>
      <c r="D4" s="113"/>
      <c r="E4" s="113"/>
      <c r="F4" s="113"/>
      <c r="G4" s="113"/>
      <c r="H4" s="113"/>
    </row>
    <row r="5" ht="13.5" customHeight="1">
      <c r="H5" s="3" t="s">
        <v>29</v>
      </c>
    </row>
    <row r="6" spans="1:8" ht="14.25" customHeight="1">
      <c r="A6" s="58" t="s">
        <v>5</v>
      </c>
      <c r="B6" s="58"/>
      <c r="C6" s="58"/>
      <c r="D6" s="58"/>
      <c r="E6" s="58" t="s">
        <v>6</v>
      </c>
      <c r="F6" s="58"/>
      <c r="G6" s="58"/>
      <c r="H6" s="58"/>
    </row>
    <row r="7" spans="1:13" ht="14.25" customHeight="1">
      <c r="A7" s="59"/>
      <c r="B7" s="60" t="s">
        <v>187</v>
      </c>
      <c r="C7" s="61" t="s">
        <v>188</v>
      </c>
      <c r="D7" s="62" t="s">
        <v>264</v>
      </c>
      <c r="E7" s="59"/>
      <c r="F7" s="63" t="s">
        <v>187</v>
      </c>
      <c r="G7" s="64" t="s">
        <v>188</v>
      </c>
      <c r="H7" s="62" t="s">
        <v>264</v>
      </c>
      <c r="M7" s="42"/>
    </row>
    <row r="8" spans="1:13" ht="14.25" customHeight="1">
      <c r="A8" s="8" t="s">
        <v>181</v>
      </c>
      <c r="B8" s="15">
        <f>SUM(B9:B22)</f>
        <v>354784563</v>
      </c>
      <c r="C8" s="16">
        <f>SUM(C9:C22)</f>
        <v>206864665</v>
      </c>
      <c r="D8" s="65">
        <f>+B8-C8</f>
        <v>147919898</v>
      </c>
      <c r="E8" s="9" t="s">
        <v>0</v>
      </c>
      <c r="F8" s="31">
        <f>SUM(F9:F17)</f>
        <v>74867434</v>
      </c>
      <c r="G8" s="80">
        <f>SUM(G9:G17)</f>
        <v>21333772</v>
      </c>
      <c r="H8" s="20">
        <f aca="true" t="shared" si="0" ref="H8:H17">+F8-G8</f>
        <v>53533662</v>
      </c>
      <c r="M8" s="42"/>
    </row>
    <row r="9" spans="1:13" ht="14.25" customHeight="1">
      <c r="A9" s="66" t="s">
        <v>182</v>
      </c>
      <c r="B9" s="12">
        <v>278460524</v>
      </c>
      <c r="C9" s="12">
        <v>133149235</v>
      </c>
      <c r="D9" s="67">
        <f>+B9-C9</f>
        <v>145311289</v>
      </c>
      <c r="E9" s="68" t="s">
        <v>13</v>
      </c>
      <c r="F9" s="30">
        <v>0</v>
      </c>
      <c r="G9" s="80">
        <v>0</v>
      </c>
      <c r="H9" s="22">
        <f t="shared" si="0"/>
        <v>0</v>
      </c>
      <c r="M9" s="42"/>
    </row>
    <row r="10" spans="1:13" ht="14.25" customHeight="1">
      <c r="A10" s="68" t="s">
        <v>24</v>
      </c>
      <c r="B10" s="10">
        <v>0</v>
      </c>
      <c r="C10" s="10">
        <v>0</v>
      </c>
      <c r="D10" s="15">
        <f>+B10-C10</f>
        <v>0</v>
      </c>
      <c r="E10" s="68" t="s">
        <v>202</v>
      </c>
      <c r="F10" s="23">
        <v>0</v>
      </c>
      <c r="G10" s="21">
        <v>0</v>
      </c>
      <c r="H10" s="22">
        <f t="shared" si="0"/>
        <v>0</v>
      </c>
      <c r="M10" s="42"/>
    </row>
    <row r="11" spans="1:13" ht="14.25" customHeight="1">
      <c r="A11" s="68" t="s">
        <v>189</v>
      </c>
      <c r="B11" s="10">
        <v>0</v>
      </c>
      <c r="C11" s="10">
        <v>0</v>
      </c>
      <c r="D11" s="15">
        <f>+B11-C11</f>
        <v>0</v>
      </c>
      <c r="E11" s="68" t="s">
        <v>12</v>
      </c>
      <c r="F11" s="23">
        <v>0</v>
      </c>
      <c r="G11" s="21">
        <v>0</v>
      </c>
      <c r="H11" s="22">
        <f t="shared" si="0"/>
        <v>0</v>
      </c>
      <c r="M11" s="42"/>
    </row>
    <row r="12" spans="1:8" ht="14.25" customHeight="1">
      <c r="A12" s="68" t="s">
        <v>190</v>
      </c>
      <c r="B12" s="10">
        <v>0</v>
      </c>
      <c r="C12" s="10">
        <v>0</v>
      </c>
      <c r="D12" s="15">
        <f aca="true" t="shared" si="1" ref="D12:D22">+B12-C12</f>
        <v>0</v>
      </c>
      <c r="E12" s="68" t="s">
        <v>203</v>
      </c>
      <c r="F12" s="23">
        <v>71400453</v>
      </c>
      <c r="G12" s="21">
        <v>18232451</v>
      </c>
      <c r="H12" s="22">
        <f t="shared" si="0"/>
        <v>53168002</v>
      </c>
    </row>
    <row r="13" spans="1:14" ht="14.25" customHeight="1">
      <c r="A13" s="68" t="s">
        <v>25</v>
      </c>
      <c r="B13" s="10">
        <v>108200</v>
      </c>
      <c r="C13" s="10">
        <v>48500</v>
      </c>
      <c r="D13" s="15">
        <f t="shared" si="1"/>
        <v>59700</v>
      </c>
      <c r="E13" s="68" t="s">
        <v>212</v>
      </c>
      <c r="F13" s="23">
        <v>3466981</v>
      </c>
      <c r="G13" s="21">
        <v>3101321</v>
      </c>
      <c r="H13" s="22">
        <f t="shared" si="0"/>
        <v>365660</v>
      </c>
      <c r="M13" s="42"/>
      <c r="N13" s="42"/>
    </row>
    <row r="14" spans="1:8" ht="14.25" customHeight="1">
      <c r="A14" s="68" t="s">
        <v>26</v>
      </c>
      <c r="B14" s="10">
        <v>0</v>
      </c>
      <c r="C14" s="10">
        <v>0</v>
      </c>
      <c r="D14" s="15">
        <f t="shared" si="1"/>
        <v>0</v>
      </c>
      <c r="E14" s="68" t="s">
        <v>204</v>
      </c>
      <c r="F14" s="23">
        <v>0</v>
      </c>
      <c r="G14" s="21">
        <v>0</v>
      </c>
      <c r="H14" s="22">
        <f t="shared" si="0"/>
        <v>0</v>
      </c>
    </row>
    <row r="15" spans="1:8" ht="14.25" customHeight="1">
      <c r="A15" s="68" t="s">
        <v>27</v>
      </c>
      <c r="B15" s="10">
        <v>0</v>
      </c>
      <c r="C15" s="10">
        <v>0</v>
      </c>
      <c r="D15" s="15">
        <f t="shared" si="1"/>
        <v>0</v>
      </c>
      <c r="E15" s="68" t="s">
        <v>14</v>
      </c>
      <c r="F15" s="21">
        <v>0</v>
      </c>
      <c r="G15" s="23">
        <v>0</v>
      </c>
      <c r="H15" s="22">
        <f t="shared" si="0"/>
        <v>0</v>
      </c>
    </row>
    <row r="16" spans="1:8" ht="14.25" customHeight="1">
      <c r="A16" s="68" t="s">
        <v>191</v>
      </c>
      <c r="B16" s="10">
        <v>76195039</v>
      </c>
      <c r="C16" s="10">
        <v>73666930</v>
      </c>
      <c r="D16" s="15">
        <f t="shared" si="1"/>
        <v>2528109</v>
      </c>
      <c r="E16" s="68" t="s">
        <v>205</v>
      </c>
      <c r="F16" s="21">
        <v>0</v>
      </c>
      <c r="G16" s="23">
        <v>0</v>
      </c>
      <c r="H16" s="22">
        <f t="shared" si="0"/>
        <v>0</v>
      </c>
    </row>
    <row r="17" spans="1:8" ht="14.25" customHeight="1">
      <c r="A17" s="68" t="s">
        <v>192</v>
      </c>
      <c r="B17" s="15">
        <v>0</v>
      </c>
      <c r="C17" s="10">
        <v>0</v>
      </c>
      <c r="D17" s="15">
        <f t="shared" si="1"/>
        <v>0</v>
      </c>
      <c r="E17" s="68" t="s">
        <v>206</v>
      </c>
      <c r="F17" s="21">
        <v>0</v>
      </c>
      <c r="G17" s="23">
        <v>0</v>
      </c>
      <c r="H17" s="22">
        <f t="shared" si="0"/>
        <v>0</v>
      </c>
    </row>
    <row r="18" spans="1:8" ht="14.25" customHeight="1">
      <c r="A18" s="68" t="s">
        <v>168</v>
      </c>
      <c r="B18" s="10">
        <v>0</v>
      </c>
      <c r="C18" s="10">
        <v>0</v>
      </c>
      <c r="D18" s="15">
        <f t="shared" si="1"/>
        <v>0</v>
      </c>
      <c r="E18" s="68"/>
      <c r="F18" s="21"/>
      <c r="G18" s="23"/>
      <c r="H18" s="22"/>
    </row>
    <row r="19" spans="1:8" ht="14.25" customHeight="1">
      <c r="A19" s="68" t="s">
        <v>169</v>
      </c>
      <c r="B19" s="10">
        <v>20800</v>
      </c>
      <c r="C19" s="10">
        <v>0</v>
      </c>
      <c r="D19" s="15">
        <f t="shared" si="1"/>
        <v>20800</v>
      </c>
      <c r="E19" s="68"/>
      <c r="F19" s="23"/>
      <c r="G19" s="21"/>
      <c r="H19" s="22"/>
    </row>
    <row r="20" spans="1:8" ht="14.25" customHeight="1">
      <c r="A20" s="68" t="s">
        <v>18</v>
      </c>
      <c r="B20" s="10">
        <v>0</v>
      </c>
      <c r="C20" s="10">
        <v>0</v>
      </c>
      <c r="D20" s="15">
        <f t="shared" si="1"/>
        <v>0</v>
      </c>
      <c r="E20" s="69"/>
      <c r="F20" s="23"/>
      <c r="G20" s="21"/>
      <c r="H20" s="22"/>
    </row>
    <row r="21" spans="1:8" ht="14.25" customHeight="1">
      <c r="A21" s="68" t="s">
        <v>170</v>
      </c>
      <c r="B21" s="10">
        <v>0</v>
      </c>
      <c r="C21" s="10">
        <v>0</v>
      </c>
      <c r="D21" s="15">
        <f t="shared" si="1"/>
        <v>0</v>
      </c>
      <c r="E21" s="68"/>
      <c r="F21" s="23"/>
      <c r="G21" s="21"/>
      <c r="H21" s="22"/>
    </row>
    <row r="22" spans="1:8" ht="14.25" customHeight="1">
      <c r="A22" s="68" t="s">
        <v>171</v>
      </c>
      <c r="B22" s="10">
        <v>0</v>
      </c>
      <c r="C22" s="10">
        <v>0</v>
      </c>
      <c r="D22" s="15">
        <f t="shared" si="1"/>
        <v>0</v>
      </c>
      <c r="E22" s="70"/>
      <c r="F22" s="23"/>
      <c r="G22" s="21"/>
      <c r="H22" s="22"/>
    </row>
    <row r="23" spans="1:8" ht="14.25" customHeight="1">
      <c r="A23" s="9" t="s">
        <v>172</v>
      </c>
      <c r="B23" s="16">
        <f>+B24+B28</f>
        <v>1194129600</v>
      </c>
      <c r="C23" s="16">
        <f>+C24+C28</f>
        <v>1227331268</v>
      </c>
      <c r="D23" s="11">
        <f aca="true" t="shared" si="2" ref="D23:D46">+B23-C23</f>
        <v>-33201668</v>
      </c>
      <c r="E23" s="9" t="s">
        <v>1</v>
      </c>
      <c r="F23" s="19">
        <f>SUM(F24:F30)</f>
        <v>47899500</v>
      </c>
      <c r="G23" s="24">
        <f>SUM(G24:G30)</f>
        <v>68332725</v>
      </c>
      <c r="H23" s="20">
        <f aca="true" t="shared" si="3" ref="H23:H28">+F23-G23</f>
        <v>-20433225</v>
      </c>
    </row>
    <row r="24" spans="1:8" ht="14.25" customHeight="1">
      <c r="A24" s="9" t="s">
        <v>200</v>
      </c>
      <c r="B24" s="16">
        <f>SUM(B25:B27)</f>
        <v>629970617</v>
      </c>
      <c r="C24" s="16">
        <f>SUM(C25:C27)</f>
        <v>599144214</v>
      </c>
      <c r="D24" s="11">
        <f t="shared" si="2"/>
        <v>30826403</v>
      </c>
      <c r="E24" s="68" t="s">
        <v>15</v>
      </c>
      <c r="F24" s="23">
        <v>7960000</v>
      </c>
      <c r="G24" s="21">
        <v>9950000</v>
      </c>
      <c r="H24" s="22">
        <f t="shared" si="3"/>
        <v>-1990000</v>
      </c>
    </row>
    <row r="25" spans="1:8" ht="14.25" customHeight="1">
      <c r="A25" s="68" t="s">
        <v>173</v>
      </c>
      <c r="B25" s="12">
        <v>535941077</v>
      </c>
      <c r="C25" s="12">
        <v>505114674</v>
      </c>
      <c r="D25" s="13">
        <f t="shared" si="2"/>
        <v>30826403</v>
      </c>
      <c r="E25" s="68" t="s">
        <v>16</v>
      </c>
      <c r="F25" s="23">
        <v>21510000</v>
      </c>
      <c r="G25" s="21">
        <v>41550000</v>
      </c>
      <c r="H25" s="22">
        <f t="shared" si="3"/>
        <v>-20040000</v>
      </c>
    </row>
    <row r="26" spans="1:8" ht="14.25" customHeight="1">
      <c r="A26" s="68" t="s">
        <v>28</v>
      </c>
      <c r="B26" s="10">
        <v>94029540</v>
      </c>
      <c r="C26" s="10">
        <v>94029540</v>
      </c>
      <c r="D26" s="14">
        <f t="shared" si="2"/>
        <v>0</v>
      </c>
      <c r="E26" s="68" t="s">
        <v>205</v>
      </c>
      <c r="F26" s="23">
        <v>18429500</v>
      </c>
      <c r="G26" s="21">
        <v>16832725</v>
      </c>
      <c r="H26" s="22">
        <f t="shared" si="3"/>
        <v>1596775</v>
      </c>
    </row>
    <row r="27" spans="1:8" ht="14.25" customHeight="1">
      <c r="A27" s="68" t="s">
        <v>194</v>
      </c>
      <c r="B27" s="10">
        <v>0</v>
      </c>
      <c r="C27" s="10">
        <v>0</v>
      </c>
      <c r="D27" s="14">
        <f t="shared" si="2"/>
        <v>0</v>
      </c>
      <c r="E27" s="68" t="s">
        <v>207</v>
      </c>
      <c r="F27" s="23">
        <v>0</v>
      </c>
      <c r="G27" s="21">
        <v>0</v>
      </c>
      <c r="H27" s="22">
        <f t="shared" si="3"/>
        <v>0</v>
      </c>
    </row>
    <row r="28" spans="1:8" ht="14.25" customHeight="1">
      <c r="A28" s="9" t="s">
        <v>201</v>
      </c>
      <c r="B28" s="16">
        <f>SUM(B29:B47)</f>
        <v>564158983</v>
      </c>
      <c r="C28" s="16">
        <f>SUM(C29:C47)</f>
        <v>628187054</v>
      </c>
      <c r="D28" s="11">
        <f t="shared" si="2"/>
        <v>-64028071</v>
      </c>
      <c r="E28" s="68" t="s">
        <v>17</v>
      </c>
      <c r="F28" s="23">
        <v>0</v>
      </c>
      <c r="G28" s="21">
        <v>0</v>
      </c>
      <c r="H28" s="22">
        <f t="shared" si="3"/>
        <v>0</v>
      </c>
    </row>
    <row r="29" spans="1:8" ht="14.25" customHeight="1">
      <c r="A29" s="68" t="s">
        <v>173</v>
      </c>
      <c r="B29" s="10">
        <v>0</v>
      </c>
      <c r="C29" s="10">
        <v>0</v>
      </c>
      <c r="D29" s="14">
        <f t="shared" si="2"/>
        <v>0</v>
      </c>
      <c r="E29" s="68"/>
      <c r="F29" s="23"/>
      <c r="G29" s="21"/>
      <c r="H29" s="22"/>
    </row>
    <row r="30" spans="1:8" ht="14.25" customHeight="1">
      <c r="A30" s="68" t="s">
        <v>175</v>
      </c>
      <c r="B30" s="10">
        <v>3928024</v>
      </c>
      <c r="C30" s="10">
        <v>5372667</v>
      </c>
      <c r="D30" s="14">
        <f t="shared" si="2"/>
        <v>-1444643</v>
      </c>
      <c r="E30" s="68"/>
      <c r="F30" s="23"/>
      <c r="G30" s="21"/>
      <c r="H30" s="22"/>
    </row>
    <row r="31" spans="1:8" ht="14.25" customHeight="1">
      <c r="A31" s="68" t="s">
        <v>176</v>
      </c>
      <c r="B31" s="10">
        <v>3498324</v>
      </c>
      <c r="C31" s="10">
        <v>3533741</v>
      </c>
      <c r="D31" s="14">
        <f t="shared" si="2"/>
        <v>-35417</v>
      </c>
      <c r="E31" s="71" t="s">
        <v>2</v>
      </c>
      <c r="F31" s="32">
        <f>+F8+F23</f>
        <v>122766934</v>
      </c>
      <c r="G31" s="25">
        <f>+G8+G23</f>
        <v>89666497</v>
      </c>
      <c r="H31" s="26">
        <f>+F31-G31</f>
        <v>33100437</v>
      </c>
    </row>
    <row r="32" spans="1:8" ht="14.25" customHeight="1">
      <c r="A32" s="68" t="s">
        <v>177</v>
      </c>
      <c r="B32" s="10">
        <v>2347182</v>
      </c>
      <c r="C32" s="10">
        <v>3151925</v>
      </c>
      <c r="D32" s="14">
        <f t="shared" si="2"/>
        <v>-804743</v>
      </c>
      <c r="E32" s="114" t="s">
        <v>183</v>
      </c>
      <c r="F32" s="115"/>
      <c r="G32" s="115"/>
      <c r="H32" s="116"/>
    </row>
    <row r="33" spans="1:8" ht="14.25" customHeight="1">
      <c r="A33" s="68" t="s">
        <v>178</v>
      </c>
      <c r="B33" s="10">
        <v>21172108</v>
      </c>
      <c r="C33" s="10">
        <v>24276756</v>
      </c>
      <c r="D33" s="14">
        <f t="shared" si="2"/>
        <v>-3104648</v>
      </c>
      <c r="E33" s="72" t="s">
        <v>184</v>
      </c>
      <c r="F33" s="33">
        <v>186463948</v>
      </c>
      <c r="G33" s="27">
        <v>186463948</v>
      </c>
      <c r="H33" s="28">
        <f aca="true" t="shared" si="4" ref="H33:H41">+F33-G33</f>
        <v>0</v>
      </c>
    </row>
    <row r="34" spans="1:8" ht="14.25" customHeight="1">
      <c r="A34" s="68" t="s">
        <v>179</v>
      </c>
      <c r="B34" s="10">
        <v>1025030</v>
      </c>
      <c r="C34" s="10">
        <v>995750</v>
      </c>
      <c r="D34" s="14">
        <f t="shared" si="2"/>
        <v>29280</v>
      </c>
      <c r="E34" s="8"/>
      <c r="F34" s="23"/>
      <c r="G34" s="21"/>
      <c r="H34" s="22"/>
    </row>
    <row r="35" spans="1:8" ht="14.25" customHeight="1">
      <c r="A35" s="68" t="s">
        <v>28</v>
      </c>
      <c r="B35" s="10">
        <v>0</v>
      </c>
      <c r="C35" s="10">
        <v>0</v>
      </c>
      <c r="D35" s="14">
        <f t="shared" si="2"/>
        <v>0</v>
      </c>
      <c r="E35" s="8" t="s">
        <v>185</v>
      </c>
      <c r="F35" s="23">
        <v>304630116</v>
      </c>
      <c r="G35" s="21">
        <v>322889503</v>
      </c>
      <c r="H35" s="22">
        <f>+F35-G35</f>
        <v>-18259387</v>
      </c>
    </row>
    <row r="36" spans="1:8" ht="14.25" customHeight="1">
      <c r="A36" s="68" t="s">
        <v>19</v>
      </c>
      <c r="B36" s="10">
        <v>0</v>
      </c>
      <c r="C36" s="10">
        <v>0</v>
      </c>
      <c r="D36" s="14">
        <f t="shared" si="2"/>
        <v>0</v>
      </c>
      <c r="E36" s="8"/>
      <c r="F36" s="23"/>
      <c r="G36" s="21"/>
      <c r="H36" s="22"/>
    </row>
    <row r="37" spans="1:8" ht="14.25" customHeight="1">
      <c r="A37" s="68" t="s">
        <v>20</v>
      </c>
      <c r="B37" s="10">
        <v>0</v>
      </c>
      <c r="C37" s="10">
        <v>0</v>
      </c>
      <c r="D37" s="14">
        <f t="shared" si="2"/>
        <v>0</v>
      </c>
      <c r="E37" s="8" t="s">
        <v>186</v>
      </c>
      <c r="F37" s="23">
        <f>SUM(F38:F41)</f>
        <v>512700000</v>
      </c>
      <c r="G37" s="21">
        <f>SUM(G38:G41)</f>
        <v>572700000</v>
      </c>
      <c r="H37" s="22">
        <f t="shared" si="4"/>
        <v>-60000000</v>
      </c>
    </row>
    <row r="38" spans="1:8" ht="14.25" customHeight="1">
      <c r="A38" s="68" t="s">
        <v>174</v>
      </c>
      <c r="B38" s="10">
        <v>25000</v>
      </c>
      <c r="C38" s="10">
        <v>25000</v>
      </c>
      <c r="D38" s="14">
        <f t="shared" si="2"/>
        <v>0</v>
      </c>
      <c r="E38" s="73" t="s">
        <v>32</v>
      </c>
      <c r="F38" s="21">
        <v>54000000</v>
      </c>
      <c r="G38" s="21">
        <v>54000000</v>
      </c>
      <c r="H38" s="22">
        <f t="shared" si="4"/>
        <v>0</v>
      </c>
    </row>
    <row r="39" spans="1:8" ht="14.25" customHeight="1">
      <c r="A39" s="68" t="s">
        <v>11</v>
      </c>
      <c r="B39" s="10">
        <v>0</v>
      </c>
      <c r="C39" s="10">
        <v>0</v>
      </c>
      <c r="D39" s="14">
        <f t="shared" si="2"/>
        <v>0</v>
      </c>
      <c r="E39" s="73" t="s">
        <v>33</v>
      </c>
      <c r="F39" s="21">
        <v>325600000</v>
      </c>
      <c r="G39" s="21">
        <v>385600000</v>
      </c>
      <c r="H39" s="22">
        <f t="shared" si="4"/>
        <v>-60000000</v>
      </c>
    </row>
    <row r="40" spans="1:8" ht="14.25" customHeight="1">
      <c r="A40" s="68" t="s">
        <v>195</v>
      </c>
      <c r="B40" s="10">
        <v>0</v>
      </c>
      <c r="C40" s="10">
        <v>0</v>
      </c>
      <c r="D40" s="14">
        <f t="shared" si="2"/>
        <v>0</v>
      </c>
      <c r="E40" s="73" t="s">
        <v>34</v>
      </c>
      <c r="F40" s="21">
        <v>130400000</v>
      </c>
      <c r="G40" s="21">
        <v>130400000</v>
      </c>
      <c r="H40" s="22">
        <f t="shared" si="4"/>
        <v>0</v>
      </c>
    </row>
    <row r="41" spans="1:8" ht="14.25" customHeight="1">
      <c r="A41" s="68" t="s">
        <v>196</v>
      </c>
      <c r="B41" s="10">
        <v>0</v>
      </c>
      <c r="C41" s="10">
        <v>0</v>
      </c>
      <c r="D41" s="14">
        <f t="shared" si="2"/>
        <v>0</v>
      </c>
      <c r="E41" s="73" t="s">
        <v>35</v>
      </c>
      <c r="F41" s="21">
        <v>2700000</v>
      </c>
      <c r="G41" s="21">
        <v>2700000</v>
      </c>
      <c r="H41" s="22">
        <f t="shared" si="4"/>
        <v>0</v>
      </c>
    </row>
    <row r="42" spans="1:8" ht="14.25" customHeight="1">
      <c r="A42" s="68" t="s">
        <v>197</v>
      </c>
      <c r="B42" s="10">
        <v>512700000</v>
      </c>
      <c r="C42" s="10">
        <v>572700000</v>
      </c>
      <c r="D42" s="15">
        <f t="shared" si="2"/>
        <v>-60000000</v>
      </c>
      <c r="E42" s="8"/>
      <c r="F42" s="23"/>
      <c r="G42" s="21"/>
      <c r="H42" s="22"/>
    </row>
    <row r="43" spans="1:8" ht="14.25" customHeight="1">
      <c r="A43" s="68" t="s">
        <v>198</v>
      </c>
      <c r="B43" s="10">
        <v>0</v>
      </c>
      <c r="C43" s="10">
        <v>0</v>
      </c>
      <c r="D43" s="14">
        <f t="shared" si="2"/>
        <v>0</v>
      </c>
      <c r="E43" s="8" t="s">
        <v>208</v>
      </c>
      <c r="F43" s="23">
        <f>+B48-F33-F35-F37-F31</f>
        <v>422353165</v>
      </c>
      <c r="G43" s="23">
        <f>+C48-G33-G35-G37-G31</f>
        <v>262475985</v>
      </c>
      <c r="H43" s="22">
        <f>+F43-G43</f>
        <v>159877180</v>
      </c>
    </row>
    <row r="44" spans="1:8" ht="14.25" customHeight="1">
      <c r="A44" s="73" t="s">
        <v>21</v>
      </c>
      <c r="B44" s="10">
        <v>0</v>
      </c>
      <c r="C44" s="10">
        <v>0</v>
      </c>
      <c r="D44" s="14">
        <f t="shared" si="2"/>
        <v>0</v>
      </c>
      <c r="E44" s="8" t="s">
        <v>213</v>
      </c>
      <c r="F44" s="23">
        <v>99877180</v>
      </c>
      <c r="G44" s="21">
        <v>97278422</v>
      </c>
      <c r="H44" s="22">
        <f>+F44-G44</f>
        <v>2598758</v>
      </c>
    </row>
    <row r="45" spans="1:13" ht="14.25" customHeight="1">
      <c r="A45" s="74" t="s">
        <v>199</v>
      </c>
      <c r="B45" s="10">
        <v>19437575</v>
      </c>
      <c r="C45" s="10">
        <v>18105475</v>
      </c>
      <c r="D45" s="14">
        <f t="shared" si="2"/>
        <v>1332100</v>
      </c>
      <c r="E45" s="8"/>
      <c r="F45" s="23"/>
      <c r="G45" s="21"/>
      <c r="H45" s="22"/>
      <c r="M45" s="42"/>
    </row>
    <row r="46" spans="1:8" ht="14.25" customHeight="1">
      <c r="A46" s="74" t="s">
        <v>36</v>
      </c>
      <c r="B46" s="10">
        <v>25740</v>
      </c>
      <c r="C46" s="10">
        <v>25740</v>
      </c>
      <c r="D46" s="14">
        <f t="shared" si="2"/>
        <v>0</v>
      </c>
      <c r="E46" s="8"/>
      <c r="F46" s="23"/>
      <c r="G46" s="21"/>
      <c r="H46" s="22"/>
    </row>
    <row r="47" spans="1:8" ht="14.25" customHeight="1">
      <c r="A47" s="68"/>
      <c r="B47" s="10"/>
      <c r="C47" s="10"/>
      <c r="D47" s="14"/>
      <c r="E47" s="71" t="s">
        <v>3</v>
      </c>
      <c r="F47" s="32">
        <f>+F33+F35+F37+F43</f>
        <v>1426147229</v>
      </c>
      <c r="G47" s="32">
        <f>+G33+G35+G37+G43</f>
        <v>1344529436</v>
      </c>
      <c r="H47" s="26">
        <f>+H33+H36+H37+H42</f>
        <v>-60000000</v>
      </c>
    </row>
    <row r="48" spans="1:8" ht="15.75" customHeight="1">
      <c r="A48" s="71" t="s">
        <v>180</v>
      </c>
      <c r="B48" s="17">
        <f>+B8+B23</f>
        <v>1548914163</v>
      </c>
      <c r="C48" s="17">
        <f>+C8+C23</f>
        <v>1434195933</v>
      </c>
      <c r="D48" s="18">
        <f>+B48-C48</f>
        <v>114718230</v>
      </c>
      <c r="E48" s="71" t="s">
        <v>4</v>
      </c>
      <c r="F48" s="34">
        <f>+F31+F47</f>
        <v>1548914163</v>
      </c>
      <c r="G48" s="34">
        <f>+G31+G47</f>
        <v>1434195933</v>
      </c>
      <c r="H48" s="29">
        <f>+F48-G48</f>
        <v>114718230</v>
      </c>
    </row>
    <row r="49" ht="16.5" customHeight="1">
      <c r="A49" s="78" t="s">
        <v>214</v>
      </c>
    </row>
    <row r="50" spans="1:3" ht="14.25" customHeight="1">
      <c r="A50" s="77" t="s">
        <v>210</v>
      </c>
      <c r="B50" s="79">
        <v>603161680</v>
      </c>
      <c r="C50" s="78"/>
    </row>
    <row r="51" spans="1:3" ht="14.25" customHeight="1">
      <c r="A51" s="77" t="s">
        <v>211</v>
      </c>
      <c r="B51" s="79">
        <v>0</v>
      </c>
      <c r="C51" s="78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 password="8B5F" sheet="1"/>
  <mergeCells count="2">
    <mergeCell ref="A4:H4"/>
    <mergeCell ref="E32:H32"/>
  </mergeCells>
  <printOptions horizontalCentered="1"/>
  <pageMargins left="0.1968503937007874" right="0" top="0" bottom="0" header="0" footer="0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D76" sqref="D76"/>
    </sheetView>
  </sheetViews>
  <sheetFormatPr defaultColWidth="9.00390625" defaultRowHeight="13.5"/>
  <cols>
    <col min="1" max="3" width="9.00390625" style="82" customWidth="1"/>
    <col min="4" max="4" width="13.00390625" style="82" customWidth="1"/>
    <col min="5" max="5" width="9.25390625" style="82" customWidth="1"/>
    <col min="6" max="6" width="9.00390625" style="82" customWidth="1"/>
    <col min="7" max="7" width="9.125" style="82" customWidth="1"/>
    <col min="8" max="8" width="8.375" style="82" customWidth="1"/>
    <col min="9" max="9" width="13.125" style="82" customWidth="1"/>
    <col min="10" max="16384" width="9.00390625" style="3" customWidth="1"/>
  </cols>
  <sheetData>
    <row r="1" ht="19.5" customHeight="1">
      <c r="A1" s="81" t="s">
        <v>215</v>
      </c>
    </row>
    <row r="2" ht="28.5" customHeight="1">
      <c r="A2" s="82" t="s">
        <v>216</v>
      </c>
    </row>
    <row r="3" spans="1:5" ht="28.5" customHeight="1">
      <c r="A3" s="82" t="s">
        <v>217</v>
      </c>
      <c r="E3" s="82" t="s">
        <v>218</v>
      </c>
    </row>
    <row r="4" spans="1:5" ht="28.5" customHeight="1">
      <c r="A4" s="82" t="s">
        <v>219</v>
      </c>
      <c r="E4" s="82" t="s">
        <v>220</v>
      </c>
    </row>
    <row r="5" ht="28.5" customHeight="1">
      <c r="A5" s="82" t="s">
        <v>221</v>
      </c>
    </row>
    <row r="6" ht="28.5" customHeight="1">
      <c r="C6" s="82" t="s">
        <v>222</v>
      </c>
    </row>
    <row r="7" ht="28.5" customHeight="1">
      <c r="C7" s="82" t="s">
        <v>223</v>
      </c>
    </row>
    <row r="8" spans="1:4" ht="28.5" customHeight="1">
      <c r="A8" s="82" t="s">
        <v>224</v>
      </c>
      <c r="D8" s="82" t="s">
        <v>225</v>
      </c>
    </row>
    <row r="9" ht="28.5" customHeight="1">
      <c r="A9" s="82" t="s">
        <v>226</v>
      </c>
    </row>
    <row r="10" spans="2:6" ht="28.5" customHeight="1">
      <c r="B10" s="82" t="s">
        <v>227</v>
      </c>
      <c r="D10" s="117">
        <v>55897520</v>
      </c>
      <c r="E10" s="117"/>
      <c r="F10" s="82" t="s">
        <v>228</v>
      </c>
    </row>
    <row r="11" spans="1:5" ht="28.5" customHeight="1">
      <c r="A11" s="82" t="s">
        <v>229</v>
      </c>
      <c r="D11" s="84"/>
      <c r="E11" s="84"/>
    </row>
    <row r="12" spans="1:4" ht="28.5" customHeight="1">
      <c r="A12" s="82" t="s">
        <v>230</v>
      </c>
      <c r="D12" s="83"/>
    </row>
    <row r="13" ht="28.5" customHeight="1">
      <c r="A13" s="82" t="s">
        <v>231</v>
      </c>
    </row>
    <row r="14" spans="1:5" ht="28.5" customHeight="1">
      <c r="A14" s="82" t="s">
        <v>232</v>
      </c>
      <c r="D14" s="83">
        <v>28127129</v>
      </c>
      <c r="E14" s="82" t="s">
        <v>228</v>
      </c>
    </row>
    <row r="15" spans="1:5" ht="28.5" customHeight="1">
      <c r="A15" s="82" t="s">
        <v>233</v>
      </c>
      <c r="D15" s="83">
        <v>14573640</v>
      </c>
      <c r="E15" s="82" t="s">
        <v>228</v>
      </c>
    </row>
    <row r="16" spans="1:5" ht="28.5" customHeight="1">
      <c r="A16" s="82" t="s">
        <v>234</v>
      </c>
      <c r="D16" s="83">
        <v>100000000</v>
      </c>
      <c r="E16" s="82" t="s">
        <v>228</v>
      </c>
    </row>
    <row r="17" ht="28.5" customHeight="1">
      <c r="A17" s="82" t="s">
        <v>235</v>
      </c>
    </row>
    <row r="18" spans="1:5" ht="28.5" customHeight="1">
      <c r="A18" s="82" t="s">
        <v>236</v>
      </c>
      <c r="D18" s="83">
        <v>7960000</v>
      </c>
      <c r="E18" s="82" t="s">
        <v>228</v>
      </c>
    </row>
    <row r="19" spans="1:5" ht="28.5" customHeight="1">
      <c r="A19" s="82" t="s">
        <v>237</v>
      </c>
      <c r="D19" s="83">
        <v>21500000</v>
      </c>
      <c r="E19" s="82" t="s">
        <v>228</v>
      </c>
    </row>
    <row r="20" ht="28.5" customHeight="1">
      <c r="A20" s="82" t="s">
        <v>238</v>
      </c>
    </row>
    <row r="21" ht="28.5" customHeight="1">
      <c r="A21" s="82" t="s">
        <v>239</v>
      </c>
    </row>
    <row r="22" ht="28.5" customHeight="1">
      <c r="A22" s="82" t="s">
        <v>240</v>
      </c>
    </row>
    <row r="23" spans="1:2" ht="28.5" customHeight="1">
      <c r="A23" s="82" t="s">
        <v>241</v>
      </c>
      <c r="B23" s="82" t="s">
        <v>242</v>
      </c>
    </row>
    <row r="24" ht="28.5" customHeight="1">
      <c r="A24" s="82" t="s">
        <v>243</v>
      </c>
    </row>
    <row r="25" ht="28.5" customHeight="1"/>
    <row r="26" ht="28.5" customHeight="1"/>
    <row r="27" ht="28.5" customHeight="1"/>
    <row r="28" ht="28.5" customHeight="1"/>
    <row r="29" ht="28.5" customHeight="1"/>
  </sheetData>
  <sheetProtection password="8B5F" sheet="1"/>
  <mergeCells count="1">
    <mergeCell ref="D10:E10"/>
  </mergeCells>
  <printOptions horizontalCentered="1"/>
  <pageMargins left="0.5905511811023623" right="0.6299212598425197" top="0.8661417322834646" bottom="0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明治安田生活福祉研究所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Y.Takahashi</dc:creator>
  <cp:keywords/>
  <dc:description/>
  <cp:lastModifiedBy>soo</cp:lastModifiedBy>
  <cp:lastPrinted>2015-06-08T08:50:50Z</cp:lastPrinted>
  <dcterms:created xsi:type="dcterms:W3CDTF">2008-06-06T01:55:09Z</dcterms:created>
  <dcterms:modified xsi:type="dcterms:W3CDTF">2015-07-28T06:35:55Z</dcterms:modified>
  <cp:category/>
  <cp:version/>
  <cp:contentType/>
  <cp:contentStatus/>
</cp:coreProperties>
</file>